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19440" windowHeight="15600" firstSheet="38" activeTab="46"/>
  </bookViews>
  <sheets>
    <sheet name="Pre-DBP" sheetId="44" r:id="rId1"/>
    <sheet name="DBP-02" sheetId="18" r:id="rId2"/>
    <sheet name="DBP-03" sheetId="1" r:id="rId3"/>
    <sheet name="DBP 04" sheetId="2" r:id="rId4"/>
    <sheet name="DBP-05" sheetId="3" r:id="rId5"/>
    <sheet name="DBP-06" sheetId="4" r:id="rId6"/>
    <sheet name="DBP-07" sheetId="5" r:id="rId7"/>
    <sheet name="DBP-08" sheetId="7" r:id="rId8"/>
    <sheet name="DBP 09" sheetId="8" r:id="rId9"/>
    <sheet name="DBP-10" sheetId="9" r:id="rId10"/>
    <sheet name="DBP-11" sheetId="10" r:id="rId11"/>
    <sheet name="DBP-12" sheetId="11" r:id="rId12"/>
    <sheet name="DBP-13" sheetId="13" r:id="rId13"/>
    <sheet name="DBP-14" sheetId="17" r:id="rId14"/>
    <sheet name="DBP-15" sheetId="16" r:id="rId15"/>
    <sheet name="DBP-16" sheetId="15" r:id="rId16"/>
    <sheet name="DBP-17" sheetId="20" r:id="rId17"/>
    <sheet name="DBP-18" sheetId="26" r:id="rId18"/>
    <sheet name="DBP-19" sheetId="25" r:id="rId19"/>
    <sheet name="DBP-20" sheetId="24" r:id="rId20"/>
    <sheet name="DBP-21" sheetId="23" r:id="rId21"/>
    <sheet name="DBP-22" sheetId="27" r:id="rId22"/>
    <sheet name="DBP-23" sheetId="28" r:id="rId23"/>
    <sheet name="DBP-24" sheetId="29" r:id="rId24"/>
    <sheet name="DBP-25" sheetId="34" r:id="rId25"/>
    <sheet name="DBP 26 AMEC " sheetId="30" r:id="rId26"/>
    <sheet name="DBP 27" sheetId="33" r:id="rId27"/>
    <sheet name="DBP 28" sheetId="22" r:id="rId28"/>
    <sheet name="DBP 29" sheetId="32" r:id="rId29"/>
    <sheet name="DBP 30" sheetId="35" r:id="rId30"/>
    <sheet name="DBP 31" sheetId="36" r:id="rId31"/>
    <sheet name="DBP 32" sheetId="37" r:id="rId32"/>
    <sheet name="DBP 33" sheetId="38" r:id="rId33"/>
    <sheet name="DBP 34" sheetId="39" r:id="rId34"/>
    <sheet name="DBP 35" sheetId="40" r:id="rId35"/>
    <sheet name="DBP 36" sheetId="41" r:id="rId36"/>
    <sheet name="DBP 37" sheetId="46" r:id="rId37"/>
    <sheet name="DBP 38" sheetId="47" r:id="rId38"/>
    <sheet name="Amec Sources" sheetId="21" r:id="rId39"/>
    <sheet name="DBP 39 AMEC" sheetId="48" r:id="rId40"/>
    <sheet name="CPS &gt; Bq" sheetId="14" r:id="rId41"/>
    <sheet name="DBP40" sheetId="49" r:id="rId42"/>
    <sheet name="DBP 41" sheetId="50" r:id="rId43"/>
    <sheet name="DBP 42" sheetId="51" r:id="rId44"/>
    <sheet name="DBP 43" sheetId="52" r:id="rId45"/>
    <sheet name="DBP 44" sheetId="53" r:id="rId46"/>
    <sheet name="DBP 45" sheetId="54" r:id="rId47"/>
  </sheets>
  <externalReferences>
    <externalReference r:id="rId48"/>
  </externalReferences>
  <definedNames>
    <definedName name="_xlnm.Print_Area" localSheetId="38">'Amec Sources'!$A$1:$N$34</definedName>
    <definedName name="_xlnm.Print_Area" localSheetId="3">'DBP 04'!$A$1:$M$28</definedName>
    <definedName name="_xlnm.Print_Area" localSheetId="8">'DBP 09'!$A$1:$M$35</definedName>
    <definedName name="_xlnm.Print_Area" localSheetId="25">'DBP 26 AMEC '!$A$1:$M$4</definedName>
    <definedName name="_xlnm.Print_Area" localSheetId="26">'DBP 27'!$A$1:$M$5</definedName>
    <definedName name="_xlnm.Print_Area" localSheetId="27">'DBP 28'!$A$1:$M$2</definedName>
    <definedName name="_xlnm.Print_Area" localSheetId="28">'DBP 29'!$A$1:$M$2</definedName>
    <definedName name="_xlnm.Print_Area" localSheetId="29">'DBP 30'!$A$1:$M$46</definedName>
    <definedName name="_xlnm.Print_Area" localSheetId="30">'DBP 31'!$A$1:$M$3</definedName>
    <definedName name="_xlnm.Print_Area" localSheetId="31">'DBP 32'!$A$1:$M$6</definedName>
    <definedName name="_xlnm.Print_Area" localSheetId="32">'DBP 33'!$A$1:$M$7</definedName>
    <definedName name="_xlnm.Print_Area" localSheetId="37">'DBP 38'!$A$1:$M$5</definedName>
    <definedName name="_xlnm.Print_Area" localSheetId="39">'DBP 39 AMEC'!$A$1:$M$47</definedName>
    <definedName name="_xlnm.Print_Area" localSheetId="43">'DBP 42'!$A$1:$M$22</definedName>
    <definedName name="_xlnm.Print_Area" localSheetId="44">'DBP 43'!$A$1:$M$2</definedName>
    <definedName name="_xlnm.Print_Area" localSheetId="1">'DBP-02'!$A$1:$N$17</definedName>
    <definedName name="_xlnm.Print_Area" localSheetId="2">'DBP-03'!$A$1:$M$21</definedName>
    <definedName name="_xlnm.Print_Area" localSheetId="4">'DBP-05'!$A$1:$M$21</definedName>
    <definedName name="_xlnm.Print_Area" localSheetId="5">'DBP-06'!$A$1:$M$21</definedName>
    <definedName name="_xlnm.Print_Area" localSheetId="6">'DBP-07'!$A$1:$M$15</definedName>
    <definedName name="_xlnm.Print_Area" localSheetId="7">'DBP-08'!$A$1:$L$18</definedName>
    <definedName name="_xlnm.Print_Area" localSheetId="9">'DBP-10'!$A$1:$M$33</definedName>
    <definedName name="_xlnm.Print_Area" localSheetId="10">'DBP-11'!$A$1:$L$37</definedName>
    <definedName name="_xlnm.Print_Area" localSheetId="11">'DBP-12'!$A$1:$M$37</definedName>
    <definedName name="_xlnm.Print_Area" localSheetId="12">'DBP-13'!$A$1:$M$34</definedName>
    <definedName name="_xlnm.Print_Area" localSheetId="13">'DBP-14'!$A$1:$M$51</definedName>
    <definedName name="_xlnm.Print_Area" localSheetId="14">'DBP-15'!$A$1:$M$22</definedName>
    <definedName name="_xlnm.Print_Area" localSheetId="15">'DBP-16'!$A$1:$M$75</definedName>
    <definedName name="_xlnm.Print_Area" localSheetId="16">'DBP-17'!$A$1:$M$14</definedName>
    <definedName name="_xlnm.Print_Area" localSheetId="17">'DBP-18'!$A$1:$M$39</definedName>
    <definedName name="_xlnm.Print_Area" localSheetId="18">'DBP-19'!$A$1:$M$42</definedName>
    <definedName name="_xlnm.Print_Area" localSheetId="19">'DBP-20'!$A$1:$M$50</definedName>
    <definedName name="_xlnm.Print_Area" localSheetId="20">'DBP-21'!$A$1:$M$30</definedName>
    <definedName name="_xlnm.Print_Area" localSheetId="21">'DBP-22'!$A$1:$M$9</definedName>
    <definedName name="_xlnm.Print_Area" localSheetId="22">'DBP-23'!$A$1:$M$51</definedName>
    <definedName name="_xlnm.Print_Area" localSheetId="23">'DBP-24'!$A$1:$M$28</definedName>
    <definedName name="_xlnm.Print_Area" localSheetId="24">'DBP-25'!$A$1:$M$9</definedName>
    <definedName name="_xlnm.Print_Area" localSheetId="0">'Pre-DBP'!$A$1:$M$7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9" i="54" l="1"/>
  <c r="N20" i="54"/>
  <c r="N21" i="54"/>
  <c r="N22" i="54"/>
  <c r="N23" i="54"/>
  <c r="N24" i="54"/>
  <c r="N25" i="54"/>
  <c r="N26" i="54"/>
  <c r="N27" i="54"/>
  <c r="N28" i="54"/>
  <c r="N29" i="54"/>
  <c r="N30" i="54"/>
  <c r="N31" i="54"/>
  <c r="N32" i="54"/>
  <c r="N33" i="54"/>
  <c r="N34" i="54"/>
  <c r="N35" i="54"/>
  <c r="N36" i="54"/>
  <c r="N37" i="54"/>
  <c r="N38" i="54"/>
  <c r="M32" i="54"/>
  <c r="M33" i="54"/>
  <c r="M34" i="54"/>
  <c r="M35" i="54"/>
  <c r="M36" i="54"/>
  <c r="M37" i="54"/>
  <c r="M38" i="54"/>
  <c r="M19" i="54"/>
  <c r="M20" i="54"/>
  <c r="M21" i="54"/>
  <c r="M22" i="54"/>
  <c r="M23" i="54"/>
  <c r="M24" i="54"/>
  <c r="M25" i="54"/>
  <c r="M26" i="54"/>
  <c r="M27" i="54"/>
  <c r="M28" i="54"/>
  <c r="M29" i="54"/>
  <c r="M30" i="54"/>
  <c r="M31" i="54"/>
  <c r="M20" i="53"/>
  <c r="M21" i="53"/>
  <c r="M22" i="53"/>
  <c r="M23" i="53"/>
  <c r="M24" i="53"/>
  <c r="M25" i="53"/>
  <c r="M12" i="53"/>
  <c r="M13" i="53"/>
  <c r="M14" i="53"/>
  <c r="M15" i="53"/>
  <c r="M16" i="53"/>
  <c r="M17" i="53"/>
  <c r="M18" i="53"/>
  <c r="M19" i="53"/>
  <c r="M11" i="53"/>
  <c r="M3" i="53"/>
  <c r="M4" i="53"/>
  <c r="M5" i="53"/>
  <c r="M6" i="53"/>
  <c r="M7" i="53"/>
  <c r="M8" i="53"/>
  <c r="M9" i="53"/>
  <c r="M10" i="53"/>
  <c r="M3" i="54"/>
  <c r="N3" i="54"/>
  <c r="M4" i="54"/>
  <c r="N4" i="54"/>
  <c r="M5" i="54"/>
  <c r="N5" i="54"/>
  <c r="M6" i="54"/>
  <c r="N6" i="54"/>
  <c r="M7" i="54"/>
  <c r="N7" i="54"/>
  <c r="M8" i="54"/>
  <c r="N8" i="54"/>
  <c r="M9" i="54"/>
  <c r="N9" i="54"/>
  <c r="M10" i="54"/>
  <c r="N10" i="54"/>
  <c r="M11" i="54"/>
  <c r="N11" i="54"/>
  <c r="M12" i="54"/>
  <c r="N12" i="54"/>
  <c r="M13" i="54"/>
  <c r="N13" i="54"/>
  <c r="M14" i="54"/>
  <c r="N14" i="54"/>
  <c r="M15" i="54"/>
  <c r="N15" i="54"/>
  <c r="M16" i="54"/>
  <c r="N16" i="54"/>
  <c r="M17" i="54"/>
  <c r="N17" i="54"/>
  <c r="M18" i="54"/>
  <c r="N18" i="54"/>
  <c r="N2" i="54" l="1"/>
  <c r="M2" i="54"/>
  <c r="N2" i="53"/>
  <c r="M2" i="53"/>
  <c r="N3" i="21"/>
  <c r="N4" i="21"/>
  <c r="N5" i="21"/>
  <c r="N6" i="21"/>
  <c r="N8" i="21"/>
  <c r="N9" i="21"/>
  <c r="N10" i="21"/>
  <c r="N11" i="21"/>
  <c r="N12" i="21"/>
  <c r="N13" i="21"/>
  <c r="N15" i="21"/>
  <c r="N16" i="21"/>
  <c r="N17" i="21"/>
  <c r="N18" i="21"/>
  <c r="N19" i="21"/>
  <c r="N20" i="21"/>
  <c r="N21" i="21"/>
  <c r="N22" i="21"/>
  <c r="N23" i="21"/>
  <c r="N25" i="21"/>
  <c r="N27" i="21"/>
  <c r="N28" i="21"/>
  <c r="N29" i="21"/>
  <c r="N30" i="21"/>
  <c r="N31" i="21"/>
  <c r="N32" i="21"/>
  <c r="N33" i="21"/>
  <c r="N2" i="21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26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26" i="14"/>
  <c r="M15" i="2"/>
  <c r="M16" i="2"/>
  <c r="M14" i="2"/>
  <c r="M5" i="2"/>
  <c r="M6" i="2"/>
  <c r="M7" i="2"/>
  <c r="M8" i="2"/>
  <c r="M9" i="2"/>
  <c r="M10" i="2"/>
  <c r="M11" i="2"/>
  <c r="M12" i="2"/>
  <c r="M13" i="2"/>
  <c r="M17" i="2"/>
  <c r="M18" i="2"/>
  <c r="M19" i="2"/>
  <c r="M20" i="2"/>
  <c r="M21" i="2"/>
  <c r="M22" i="2"/>
  <c r="M23" i="2"/>
  <c r="M24" i="2"/>
  <c r="M25" i="2"/>
  <c r="M26" i="2"/>
  <c r="M27" i="2"/>
  <c r="M28" i="2"/>
  <c r="M4" i="2"/>
  <c r="M2" i="2"/>
  <c r="M3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" i="2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2" i="8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2" i="8"/>
  <c r="M3" i="30"/>
  <c r="M4" i="30"/>
  <c r="M2" i="30"/>
  <c r="N3" i="30"/>
  <c r="N4" i="30"/>
  <c r="N2" i="30"/>
  <c r="M3" i="33"/>
  <c r="M4" i="33"/>
  <c r="M5" i="33"/>
  <c r="M2" i="33"/>
  <c r="M2" i="22"/>
  <c r="M2" i="32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36" i="35"/>
  <c r="M37" i="35"/>
  <c r="M38" i="35"/>
  <c r="M39" i="35"/>
  <c r="M40" i="35"/>
  <c r="M45" i="35"/>
  <c r="M46" i="35"/>
  <c r="M2" i="35"/>
  <c r="M3" i="35"/>
  <c r="M4" i="35"/>
  <c r="M5" i="35"/>
  <c r="M6" i="35"/>
  <c r="M7" i="35"/>
  <c r="M8" i="35"/>
  <c r="M9" i="35"/>
  <c r="M11" i="35"/>
  <c r="M12" i="35"/>
  <c r="M14" i="35"/>
  <c r="N46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37" i="35"/>
  <c r="N38" i="35"/>
  <c r="N39" i="35"/>
  <c r="N45" i="35"/>
  <c r="N3" i="35"/>
  <c r="N4" i="35"/>
  <c r="N5" i="35"/>
  <c r="N6" i="35"/>
  <c r="N7" i="35"/>
  <c r="N8" i="35"/>
  <c r="N14" i="35"/>
  <c r="N2" i="35"/>
  <c r="M3" i="36"/>
  <c r="M2" i="36"/>
  <c r="N5" i="36"/>
  <c r="N2" i="36"/>
  <c r="N3" i="36"/>
  <c r="M3" i="37"/>
  <c r="M4" i="37"/>
  <c r="M5" i="37"/>
  <c r="M6" i="37"/>
  <c r="M2" i="37"/>
  <c r="N3" i="37"/>
  <c r="N4" i="37"/>
  <c r="N5" i="37"/>
  <c r="N6" i="37"/>
  <c r="N2" i="37"/>
  <c r="M3" i="38"/>
  <c r="M4" i="38"/>
  <c r="M5" i="38"/>
  <c r="M6" i="38"/>
  <c r="M7" i="38"/>
  <c r="M2" i="38"/>
  <c r="N3" i="38"/>
  <c r="N4" i="38"/>
  <c r="N5" i="38"/>
  <c r="N6" i="38"/>
  <c r="N7" i="38"/>
  <c r="N2" i="38"/>
  <c r="M3" i="39"/>
  <c r="M4" i="39"/>
  <c r="M5" i="39"/>
  <c r="M6" i="39"/>
  <c r="M7" i="39"/>
  <c r="M8" i="39"/>
  <c r="M9" i="39"/>
  <c r="M2" i="39"/>
  <c r="N3" i="39"/>
  <c r="N4" i="39"/>
  <c r="N5" i="39"/>
  <c r="N6" i="39"/>
  <c r="N7" i="39"/>
  <c r="N8" i="39"/>
  <c r="N9" i="39"/>
  <c r="N2" i="39"/>
  <c r="M5" i="40"/>
  <c r="M6" i="40"/>
  <c r="M4" i="40"/>
  <c r="M2" i="40"/>
  <c r="N4" i="40"/>
  <c r="N5" i="40"/>
  <c r="N6" i="40"/>
  <c r="M3" i="41"/>
  <c r="M4" i="41"/>
  <c r="M5" i="41"/>
  <c r="M6" i="41"/>
  <c r="M7" i="41"/>
  <c r="M8" i="41"/>
  <c r="M2" i="41"/>
  <c r="N3" i="41"/>
  <c r="N4" i="41"/>
  <c r="N5" i="41"/>
  <c r="N6" i="41"/>
  <c r="N7" i="41"/>
  <c r="N8" i="41"/>
  <c r="N2" i="41"/>
  <c r="M3" i="46"/>
  <c r="M4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34" i="46"/>
  <c r="M35" i="46"/>
  <c r="M36" i="46"/>
  <c r="M37" i="46"/>
  <c r="M2" i="46"/>
  <c r="N3" i="46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5" i="46"/>
  <c r="N36" i="46"/>
  <c r="N37" i="46"/>
  <c r="N2" i="46"/>
  <c r="M3" i="47"/>
  <c r="M4" i="47"/>
  <c r="M5" i="47"/>
  <c r="M2" i="47"/>
  <c r="N3" i="47"/>
  <c r="N4" i="47"/>
  <c r="N5" i="47"/>
  <c r="N2" i="47"/>
  <c r="M4" i="48"/>
  <c r="M7" i="48"/>
  <c r="M9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27" i="48"/>
  <c r="M28" i="48"/>
  <c r="M30" i="48"/>
  <c r="M33" i="48"/>
  <c r="M34" i="48"/>
  <c r="M35" i="48"/>
  <c r="M36" i="48"/>
  <c r="M38" i="48"/>
  <c r="M42" i="48"/>
  <c r="M43" i="48"/>
  <c r="M47" i="48"/>
  <c r="M2" i="48"/>
  <c r="M3" i="50"/>
  <c r="N3" i="50"/>
  <c r="N2" i="50"/>
  <c r="M2" i="50"/>
  <c r="M3" i="51"/>
  <c r="N3" i="51"/>
  <c r="M4" i="51"/>
  <c r="N4" i="51"/>
  <c r="M5" i="51"/>
  <c r="N5" i="51"/>
  <c r="M6" i="51"/>
  <c r="N6" i="51"/>
  <c r="M7" i="51"/>
  <c r="N7" i="51"/>
  <c r="M8" i="51"/>
  <c r="N8" i="51"/>
  <c r="M9" i="51"/>
  <c r="N9" i="51"/>
  <c r="M10" i="51"/>
  <c r="N10" i="51"/>
  <c r="M11" i="51"/>
  <c r="N11" i="51"/>
  <c r="M12" i="51"/>
  <c r="N12" i="51"/>
  <c r="M13" i="51"/>
  <c r="N13" i="51"/>
  <c r="M14" i="51"/>
  <c r="N14" i="51"/>
  <c r="M15" i="51"/>
  <c r="N15" i="51"/>
  <c r="M16" i="51"/>
  <c r="N16" i="51"/>
  <c r="M17" i="51"/>
  <c r="N17" i="51"/>
  <c r="M18" i="51"/>
  <c r="N18" i="51"/>
  <c r="M19" i="51"/>
  <c r="N19" i="51"/>
  <c r="M20" i="51"/>
  <c r="N20" i="51"/>
  <c r="M21" i="51"/>
  <c r="N21" i="51"/>
  <c r="M22" i="51"/>
  <c r="N22" i="51"/>
  <c r="N2" i="51"/>
  <c r="M2" i="51"/>
  <c r="N2" i="52"/>
  <c r="M2" i="52"/>
  <c r="N3" i="18"/>
  <c r="N4" i="18"/>
  <c r="N5" i="18"/>
  <c r="N6" i="18"/>
  <c r="N7" i="18"/>
  <c r="N8" i="18"/>
  <c r="N9" i="18"/>
  <c r="N10" i="18"/>
  <c r="N12" i="18"/>
  <c r="N13" i="18"/>
  <c r="N14" i="18"/>
  <c r="N15" i="18"/>
  <c r="N16" i="18"/>
  <c r="N17" i="18"/>
  <c r="N2" i="18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" i="1"/>
  <c r="N2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" i="1"/>
  <c r="M4" i="3"/>
  <c r="M5" i="3"/>
  <c r="M6" i="3"/>
  <c r="M7" i="3"/>
  <c r="M8" i="3"/>
  <c r="M9" i="3"/>
  <c r="M10" i="3"/>
  <c r="M11" i="3"/>
  <c r="M12" i="3"/>
  <c r="M13" i="3"/>
  <c r="M15" i="3"/>
  <c r="M16" i="3"/>
  <c r="M17" i="3"/>
  <c r="M18" i="3"/>
  <c r="M3" i="3"/>
  <c r="N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" i="3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" i="4"/>
  <c r="M3" i="4"/>
  <c r="M4" i="4"/>
  <c r="M6" i="4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1" i="4"/>
  <c r="M6" i="5"/>
  <c r="M7" i="5"/>
  <c r="M9" i="5"/>
  <c r="M11" i="5"/>
  <c r="M12" i="5"/>
  <c r="N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" i="5"/>
  <c r="M3" i="7"/>
  <c r="M4" i="7"/>
  <c r="M5" i="7"/>
  <c r="M6" i="7"/>
  <c r="M7" i="7"/>
  <c r="M8" i="7"/>
  <c r="M9" i="7"/>
  <c r="M11" i="7"/>
  <c r="M13" i="7"/>
  <c r="M14" i="7"/>
  <c r="M15" i="7"/>
  <c r="M17" i="7"/>
  <c r="M18" i="7"/>
  <c r="M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2" i="7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2" i="9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2" i="10"/>
  <c r="M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2" i="10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" i="11"/>
  <c r="M4" i="11"/>
  <c r="M5" i="11"/>
  <c r="M6" i="11"/>
  <c r="M7" i="11"/>
  <c r="M2" i="11"/>
  <c r="N3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2" i="11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2" i="13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2" i="13"/>
  <c r="M3" i="17"/>
  <c r="M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N4" i="17"/>
  <c r="N3" i="17"/>
  <c r="N2" i="17"/>
  <c r="M3" i="16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" i="16"/>
  <c r="M3" i="15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2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54" i="15"/>
  <c r="N3" i="15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2" i="15"/>
  <c r="M14" i="20"/>
  <c r="M13" i="20"/>
  <c r="M12" i="20"/>
  <c r="M11" i="20"/>
  <c r="M10" i="20"/>
  <c r="M9" i="20"/>
  <c r="M8" i="20"/>
  <c r="M7" i="20"/>
  <c r="M6" i="20"/>
  <c r="M5" i="20"/>
  <c r="M4" i="20"/>
  <c r="M3" i="20"/>
  <c r="M2" i="20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23" i="26"/>
  <c r="M21" i="26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3" i="26"/>
  <c r="M2" i="26"/>
  <c r="N3" i="26"/>
  <c r="N4" i="26"/>
  <c r="N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20" i="26"/>
  <c r="N2" i="26"/>
  <c r="M4" i="25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3" i="25"/>
  <c r="M2" i="25"/>
  <c r="N3" i="25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2" i="25"/>
  <c r="M3" i="24"/>
  <c r="M4" i="24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2" i="24"/>
  <c r="N3" i="24"/>
  <c r="N4" i="24"/>
  <c r="N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2" i="24"/>
  <c r="M3" i="23"/>
  <c r="M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2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" i="23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2" i="23"/>
  <c r="M3" i="27"/>
  <c r="M4" i="27"/>
  <c r="M5" i="27"/>
  <c r="M6" i="27"/>
  <c r="M7" i="27"/>
  <c r="M8" i="27"/>
  <c r="M9" i="27"/>
  <c r="M2" i="27"/>
  <c r="N3" i="27"/>
  <c r="N4" i="27"/>
  <c r="N5" i="27"/>
  <c r="N6" i="27"/>
  <c r="N7" i="27"/>
  <c r="N8" i="27"/>
  <c r="N9" i="27"/>
  <c r="N2" i="27"/>
  <c r="M3" i="28"/>
  <c r="M4" i="28"/>
  <c r="M5" i="28"/>
  <c r="M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2" i="28"/>
  <c r="N3" i="28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2" i="28"/>
  <c r="M3" i="29"/>
  <c r="M4" i="29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" i="29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3" i="29"/>
  <c r="N2" i="29"/>
  <c r="M3" i="49"/>
  <c r="N3" i="49"/>
  <c r="N2" i="49"/>
  <c r="M2" i="49"/>
  <c r="N3" i="44"/>
  <c r="N4" i="44"/>
  <c r="N5" i="44"/>
  <c r="N6" i="44"/>
  <c r="N7" i="44"/>
  <c r="N2" i="44"/>
</calcChain>
</file>

<file path=xl/sharedStrings.xml><?xml version="1.0" encoding="utf-8"?>
<sst xmlns="http://schemas.openxmlformats.org/spreadsheetml/2006/main" count="5949" uniqueCount="1736">
  <si>
    <t>Bag</t>
    <phoneticPr fontId="14" type="noConversion"/>
  </si>
  <si>
    <t>Sealstrand path</t>
    <phoneticPr fontId="14" type="noConversion"/>
  </si>
  <si>
    <t>15cm</t>
    <phoneticPr fontId="14" type="noConversion"/>
  </si>
  <si>
    <t>Ross Plantation Terrestrial, 5cm</t>
  </si>
  <si>
    <t>Ross Plantation Terrestrial, 20cm</t>
  </si>
  <si>
    <t>DBP-20 03</t>
  </si>
  <si>
    <t>DBP-20 04</t>
  </si>
  <si>
    <t>DBP-20 05</t>
  </si>
  <si>
    <t>DBP-20 06</t>
  </si>
  <si>
    <t>DBP 39 22      TP7/2/102</t>
  </si>
  <si>
    <t>↗</t>
  </si>
  <si>
    <t>counted with sample above</t>
  </si>
  <si>
    <t>DBP 39 23 3</t>
  </si>
  <si>
    <t>DBP 39 23 1</t>
  </si>
  <si>
    <t>DBP 39 23 2</t>
  </si>
  <si>
    <t>8 x 10</t>
  </si>
  <si>
    <t>TP1/1/007</t>
  </si>
  <si>
    <t>TP2/1/009</t>
  </si>
  <si>
    <t>TP2/2/015</t>
  </si>
  <si>
    <t>TP7/2/074</t>
  </si>
  <si>
    <t>TP6/2/065</t>
  </si>
  <si>
    <t>DBP 40 01</t>
    <phoneticPr fontId="14" type="noConversion"/>
  </si>
  <si>
    <t>DBP 40 02</t>
  </si>
  <si>
    <t>DBP 35 05</t>
  </si>
  <si>
    <t>DBP 35 01/02</t>
  </si>
  <si>
    <t>High activity area</t>
  </si>
  <si>
    <t>60cm</t>
  </si>
  <si>
    <t>2cm</t>
  </si>
  <si>
    <t>40cm</t>
  </si>
  <si>
    <t>20cm</t>
  </si>
  <si>
    <t xml:space="preserve">East of Pipe </t>
    <phoneticPr fontId="9" type="noConversion"/>
  </si>
  <si>
    <t>30cm</t>
    <phoneticPr fontId="9" type="noConversion"/>
  </si>
  <si>
    <t>5cm</t>
    <phoneticPr fontId="9" type="noConversion"/>
  </si>
  <si>
    <t>25cm</t>
    <phoneticPr fontId="9" type="noConversion"/>
  </si>
  <si>
    <t>15cm</t>
    <phoneticPr fontId="9" type="noConversion"/>
  </si>
  <si>
    <t>Between East &amp; Central slipways, 30cm</t>
  </si>
  <si>
    <t>Pipe,10cm</t>
  </si>
  <si>
    <t>Pipe, 15cm</t>
  </si>
  <si>
    <t>Pipe,5cm</t>
  </si>
  <si>
    <t>Pipe,surface</t>
  </si>
  <si>
    <t>Pipe,15cm</t>
  </si>
  <si>
    <t>DBP-19 01</t>
  </si>
  <si>
    <t>DBP-19 02</t>
  </si>
  <si>
    <t>Digested</t>
  </si>
  <si>
    <t>DBP-24 05</t>
  </si>
  <si>
    <t>DBP-24 06</t>
  </si>
  <si>
    <t>DBP-24 07</t>
  </si>
  <si>
    <t>DBP-24 08</t>
  </si>
  <si>
    <t>DBP-24 09</t>
  </si>
  <si>
    <t>DBP-24 10</t>
  </si>
  <si>
    <t>DBP-24 11</t>
  </si>
  <si>
    <t>DBP-24 12</t>
  </si>
  <si>
    <t>DBP-24 13</t>
  </si>
  <si>
    <t>DBP-24 14</t>
  </si>
  <si>
    <t>DBP-24 15</t>
  </si>
  <si>
    <t>DBP-24 16</t>
  </si>
  <si>
    <t>DBP-24 17</t>
  </si>
  <si>
    <t>DBP-18 21</t>
  </si>
  <si>
    <t>DBP-18 22</t>
  </si>
  <si>
    <t>DBP-18 23</t>
  </si>
  <si>
    <t>DBP-18 24</t>
  </si>
  <si>
    <t>DBP-18 25</t>
  </si>
  <si>
    <t>DBP-18 26</t>
  </si>
  <si>
    <t>DBP-18 27</t>
  </si>
  <si>
    <t>DBP-18 28</t>
  </si>
  <si>
    <t>DBP-22 07</t>
  </si>
  <si>
    <t>DBP-22 08</t>
  </si>
  <si>
    <t>Boat area, 5cm</t>
  </si>
  <si>
    <t>DBP-23 10</t>
  </si>
  <si>
    <t>DBP 30-30</t>
  </si>
  <si>
    <t>DBP 30-31</t>
  </si>
  <si>
    <t>DBP 30-32</t>
  </si>
  <si>
    <t>DBP 30-33</t>
  </si>
  <si>
    <t>DBP 30-34</t>
  </si>
  <si>
    <t>DBP 30-35</t>
  </si>
  <si>
    <t>DBP 30-36</t>
  </si>
  <si>
    <t>DBP 30-37</t>
  </si>
  <si>
    <t>DBP 30-38</t>
  </si>
  <si>
    <t>DBP 31-01</t>
  </si>
  <si>
    <t>DBP 31-02</t>
  </si>
  <si>
    <t>Headland 10cm</t>
  </si>
  <si>
    <t>Headland 45cm</t>
  </si>
  <si>
    <t>DBP 32 01</t>
  </si>
  <si>
    <t>DBP 32 02</t>
  </si>
  <si>
    <t>DBP 32 03</t>
  </si>
  <si>
    <t>DBP 32 04</t>
  </si>
  <si>
    <t>DBP 32 05</t>
  </si>
  <si>
    <t>DBIS 01-05 Ross Plantation</t>
  </si>
  <si>
    <t>DBIS 01 04 1-2cm</t>
  </si>
  <si>
    <t>Boat area</t>
  </si>
  <si>
    <t>DBIS 01-03 High activity area</t>
  </si>
  <si>
    <t>DBP 33 01</t>
  </si>
  <si>
    <t>New Harbour</t>
  </si>
  <si>
    <t>DBP 33 02</t>
  </si>
  <si>
    <t>DBP 33 03</t>
  </si>
  <si>
    <t>DB Sail East, 30cm</t>
  </si>
  <si>
    <t>DBP-21 01</t>
  </si>
  <si>
    <t>DBP-21 02</t>
  </si>
  <si>
    <t>DBP-21 03</t>
  </si>
  <si>
    <t>DBP-21 04</t>
  </si>
  <si>
    <t>DBP-21 05</t>
  </si>
  <si>
    <t>DBP-21 06</t>
  </si>
  <si>
    <t>DBP-21 07</t>
  </si>
  <si>
    <t>DBP-21 08</t>
  </si>
  <si>
    <t>DBP-21 09</t>
  </si>
  <si>
    <t>DBP-21 10</t>
  </si>
  <si>
    <t>DBP-21 11</t>
  </si>
  <si>
    <t>DBP-21 12</t>
  </si>
  <si>
    <t>DBP-21 13</t>
  </si>
  <si>
    <t>DBP-21 14</t>
  </si>
  <si>
    <t>DBP-21 15</t>
  </si>
  <si>
    <t>DBP-21 16</t>
  </si>
  <si>
    <t>DBP-21 17</t>
  </si>
  <si>
    <t>DBP 43 01-3</t>
    <phoneticPr fontId="14" type="noConversion"/>
  </si>
  <si>
    <t>DBP 37 03</t>
  </si>
  <si>
    <t>DBP-24 23</t>
  </si>
  <si>
    <t>DBP-24 24</t>
  </si>
  <si>
    <t>DBP-24 25</t>
  </si>
  <si>
    <t>DBP-24 26</t>
  </si>
  <si>
    <t>DBP-24 27</t>
  </si>
  <si>
    <t xml:space="preserve">Ross Plantation, 2cm, </t>
  </si>
  <si>
    <t xml:space="preserve">Ross Plantation, 10cm, </t>
  </si>
  <si>
    <t xml:space="preserve">Ross Plantation, 5cm, </t>
  </si>
  <si>
    <t xml:space="preserve">Ross Plantation, surface, </t>
  </si>
  <si>
    <t>W of West slipway, surface</t>
  </si>
  <si>
    <t>W of West slipway, 5cm</t>
  </si>
  <si>
    <t>Between mid and East slipways, 5cm</t>
  </si>
  <si>
    <t>DB East, 20cm</t>
  </si>
  <si>
    <t>DB East, 5cm</t>
  </si>
  <si>
    <t>DBP 33 04</t>
  </si>
  <si>
    <t>DBP 33 05</t>
  </si>
  <si>
    <t>DBP 33 06</t>
  </si>
  <si>
    <t>DBP 34 01</t>
  </si>
  <si>
    <t>DBP 34 02</t>
  </si>
  <si>
    <t>DBP 34 03</t>
  </si>
  <si>
    <t>DBP 34 04</t>
  </si>
  <si>
    <t>DBP 34 05</t>
  </si>
  <si>
    <t>DBP 34 06</t>
  </si>
  <si>
    <t>DBP 34 07</t>
  </si>
  <si>
    <t>DBP 34 08</t>
  </si>
  <si>
    <t>DBP 35 01</t>
  </si>
  <si>
    <t>DBP 35 02</t>
  </si>
  <si>
    <t>DBP 25-02</t>
  </si>
  <si>
    <t>Between East &amp; Central slipways, 10cm</t>
  </si>
  <si>
    <t>Sepa collection ref no.</t>
    <phoneticPr fontId="14" type="noConversion"/>
  </si>
  <si>
    <t>1.8 &amp; 2.1m small</t>
    <phoneticPr fontId="14" type="noConversion"/>
  </si>
  <si>
    <t>surface, 4m to NW</t>
    <phoneticPr fontId="14" type="noConversion"/>
  </si>
  <si>
    <t>Sail East, 20cm</t>
  </si>
  <si>
    <t>Sail East, surface</t>
  </si>
  <si>
    <t>Sail East, 15cm</t>
  </si>
  <si>
    <t>Sail East, 2cm</t>
  </si>
  <si>
    <t>Sail East, 5cm</t>
  </si>
  <si>
    <t>DBP 30-27</t>
  </si>
  <si>
    <t>DBP 30-28</t>
  </si>
  <si>
    <t>DBP 30-29</t>
  </si>
  <si>
    <t>DBP 31-02 b</t>
    <phoneticPr fontId="9" type="noConversion"/>
  </si>
  <si>
    <t>flat side</t>
    <phoneticPr fontId="9" type="noConversion"/>
  </si>
  <si>
    <t>round side</t>
    <phoneticPr fontId="9" type="noConversion"/>
  </si>
  <si>
    <t>DBP 25-03</t>
  </si>
  <si>
    <t>DBP 25-04</t>
  </si>
  <si>
    <t>DBP 25-05</t>
  </si>
  <si>
    <t>DBP 25-06</t>
  </si>
  <si>
    <t>29 x 20</t>
  </si>
  <si>
    <t>8 x 6</t>
  </si>
  <si>
    <t>80 x 40 (est)</t>
  </si>
  <si>
    <t>DBP 25-07a</t>
  </si>
  <si>
    <t>Between mid and East slipways, 10cm</t>
  </si>
  <si>
    <t>10 x 7</t>
  </si>
  <si>
    <t>22 x 20</t>
  </si>
  <si>
    <t>DBP-26 01</t>
  </si>
  <si>
    <t>DBP-26 02</t>
  </si>
  <si>
    <t>DBP-26 03</t>
  </si>
  <si>
    <t>Particle mass (g)</t>
  </si>
  <si>
    <t>1 x 1 &amp; 5 x 4.5 x 4.5</t>
  </si>
  <si>
    <t>DBP-20 47</t>
  </si>
  <si>
    <t>artefact, cylinder</t>
  </si>
  <si>
    <t>DBP 25-07b</t>
  </si>
  <si>
    <t>DBP 30-01</t>
  </si>
  <si>
    <t>DBP 30-02</t>
  </si>
  <si>
    <t>Between East &amp; Central slipways, surface</t>
  </si>
  <si>
    <t>E of East slipway, surface</t>
  </si>
  <si>
    <t>Ross Plantation Terrestrial, 10cm</t>
  </si>
  <si>
    <t>DBP-20 09</t>
  </si>
  <si>
    <t>Ross Plantation Terrestrial, 15cm</t>
  </si>
  <si>
    <t>Headland site 4</t>
    <phoneticPr fontId="14" type="noConversion"/>
  </si>
  <si>
    <t>Headland site 4</t>
    <phoneticPr fontId="14" type="noConversion"/>
  </si>
  <si>
    <t>DBP 35 03</t>
  </si>
  <si>
    <t>DBP 35 04</t>
  </si>
  <si>
    <t>DBP 37 17</t>
  </si>
  <si>
    <t>DBP 37 18</t>
  </si>
  <si>
    <t>DBP 37 19</t>
  </si>
  <si>
    <t>DBP 37 20</t>
  </si>
  <si>
    <t>DBP 37 21</t>
  </si>
  <si>
    <t>DBP 37 22</t>
  </si>
  <si>
    <t>DBP 37 23</t>
  </si>
  <si>
    <t>DBP 37 24</t>
  </si>
  <si>
    <t>DBP 37 25</t>
  </si>
  <si>
    <t>DBP 37 26</t>
  </si>
  <si>
    <t>DBP 37 27</t>
  </si>
  <si>
    <t>DBP 37 28</t>
  </si>
  <si>
    <t>DBP 37 29</t>
  </si>
  <si>
    <t>DBP 37 30</t>
  </si>
  <si>
    <t>DBP 37 31</t>
  </si>
  <si>
    <t>DBP 37 34</t>
  </si>
  <si>
    <t>DBP 37 35</t>
  </si>
  <si>
    <t>DBP 37 36</t>
  </si>
  <si>
    <t>Flat side</t>
  </si>
  <si>
    <t>Round side</t>
  </si>
  <si>
    <t>Between mid and East slipways, surface</t>
  </si>
  <si>
    <t>10cm</t>
    <phoneticPr fontId="9" type="noConversion"/>
  </si>
  <si>
    <t>DBP-24 03</t>
  </si>
  <si>
    <t>DBP-24 04</t>
  </si>
  <si>
    <t>DBP-21 24</t>
  </si>
  <si>
    <t>DBP-21 25</t>
  </si>
  <si>
    <t>DBP-21 26</t>
  </si>
  <si>
    <t>DBP-21 27</t>
  </si>
  <si>
    <t>DBP-21 28</t>
  </si>
  <si>
    <t>Boat Area, 2cm</t>
  </si>
  <si>
    <t>Boat Area, 10cm</t>
  </si>
  <si>
    <t>DBP-21 29</t>
  </si>
  <si>
    <t>Boat Area, surface</t>
  </si>
  <si>
    <t>DBP-22 01</t>
  </si>
  <si>
    <t>DBP-22 02</t>
  </si>
  <si>
    <t>DBP-22 03</t>
  </si>
  <si>
    <t>DBP-22 04</t>
  </si>
  <si>
    <t>DBP-22 05</t>
  </si>
  <si>
    <t>DBP-22 06</t>
  </si>
  <si>
    <t>Linear Fit</t>
  </si>
  <si>
    <t>SO 130</t>
  </si>
  <si>
    <t>SO 131</t>
  </si>
  <si>
    <t>SO 133</t>
  </si>
  <si>
    <t>Boat area, surface</t>
  </si>
  <si>
    <t>Boat area, 10cm</t>
  </si>
  <si>
    <t>DBP 30-21</t>
  </si>
  <si>
    <t>DBP 30-22</t>
  </si>
  <si>
    <t>SO 141</t>
  </si>
  <si>
    <t>SO 142</t>
  </si>
  <si>
    <t>SO 144</t>
  </si>
  <si>
    <t>E of Eastern slipway, 30cm</t>
  </si>
  <si>
    <t>DBP-23 01</t>
  </si>
  <si>
    <t>DBP-23 02</t>
  </si>
  <si>
    <t>DBP-23 03</t>
  </si>
  <si>
    <t>DBP-23 04</t>
  </si>
  <si>
    <t>DBP-19 03</t>
  </si>
  <si>
    <t>DBP-19 04</t>
  </si>
  <si>
    <t>DBP-19 05</t>
  </si>
  <si>
    <t>DBP-19 06</t>
  </si>
  <si>
    <t>DBP-19 07</t>
  </si>
  <si>
    <t>DBP-19 08</t>
  </si>
  <si>
    <t>DBP-19 09</t>
  </si>
  <si>
    <t>DBP-19 10</t>
  </si>
  <si>
    <t>DBP-19 11</t>
  </si>
  <si>
    <t>DBP-19 12</t>
  </si>
  <si>
    <t>DBP-19 13</t>
  </si>
  <si>
    <t>E of East slipway, 10cm</t>
  </si>
  <si>
    <t>E of East slipway, 2cm</t>
  </si>
  <si>
    <t>DBP 27-02</t>
  </si>
  <si>
    <t>DBP 27-03</t>
  </si>
  <si>
    <t>DBP 27-04</t>
  </si>
  <si>
    <t>T13 P55</t>
  </si>
  <si>
    <t>T13 P61.5</t>
  </si>
  <si>
    <t>T16 P6</t>
  </si>
  <si>
    <t>T20 P12</t>
  </si>
  <si>
    <t>DBP-18 29</t>
  </si>
  <si>
    <t>DBP-18 30</t>
  </si>
  <si>
    <t>DBP-18 31</t>
  </si>
  <si>
    <t>DBP-18 32</t>
  </si>
  <si>
    <t>DBP 30-23</t>
  </si>
  <si>
    <t>DBP 30-24</t>
  </si>
  <si>
    <t>DBP 30-25</t>
  </si>
  <si>
    <t>DBP 30-26</t>
  </si>
  <si>
    <t>DBP-23 05</t>
  </si>
  <si>
    <t>DBP-23 06</t>
  </si>
  <si>
    <t>DBP-23 07</t>
  </si>
  <si>
    <t>DBP-23 08</t>
  </si>
  <si>
    <t>DBP-23 09</t>
  </si>
  <si>
    <t>SO 165B</t>
  </si>
  <si>
    <t>DBP-23 41</t>
  </si>
  <si>
    <t>DBP-23 42</t>
  </si>
  <si>
    <t>DBP-23 43</t>
  </si>
  <si>
    <t>DBP-23 44</t>
  </si>
  <si>
    <t>DBP-23 45</t>
  </si>
  <si>
    <t>DBP-23 46</t>
  </si>
  <si>
    <t>DBP-23 47</t>
  </si>
  <si>
    <t>DBP-23 48</t>
  </si>
  <si>
    <t>Between East &amp; Central slipways, 25cm</t>
  </si>
  <si>
    <t>DBP-18 33</t>
  </si>
  <si>
    <t>DBP-18 34</t>
  </si>
  <si>
    <t>DBP-18 35</t>
  </si>
  <si>
    <t>DBP-18 36</t>
  </si>
  <si>
    <t>DBP-18 37</t>
  </si>
  <si>
    <t>Pipe,20cm</t>
  </si>
  <si>
    <t>Pipe,25cm</t>
  </si>
  <si>
    <t>DBP 18-21</t>
  </si>
  <si>
    <t>DBP 18-22</t>
  </si>
  <si>
    <t>DBP 18-30</t>
  </si>
  <si>
    <t>DBP 18-31</t>
  </si>
  <si>
    <t>DBP 18-32</t>
  </si>
  <si>
    <t>DBP 18-33</t>
  </si>
  <si>
    <t>DBP 18-34</t>
  </si>
  <si>
    <t>DBP 18-35</t>
  </si>
  <si>
    <t>DBP 18-36</t>
  </si>
  <si>
    <t>DBP 18-37</t>
  </si>
  <si>
    <t>DBP 29-01</t>
  </si>
  <si>
    <t>DBP 25-01</t>
  </si>
  <si>
    <t>DBP 30-14</t>
  </si>
  <si>
    <t>DBP 30-15</t>
  </si>
  <si>
    <t>DBP 30-16</t>
  </si>
  <si>
    <t>DBP 30-17</t>
  </si>
  <si>
    <t>DBP 30-18</t>
  </si>
  <si>
    <t>DBP 30-19</t>
  </si>
  <si>
    <t>DBP 30-20</t>
  </si>
  <si>
    <t xml:space="preserve">DBIS 1 </t>
    <phoneticPr fontId="14" type="noConversion"/>
  </si>
  <si>
    <t>Inert metal object</t>
    <phoneticPr fontId="14" type="noConversion"/>
  </si>
  <si>
    <t>DB New 02</t>
    <phoneticPr fontId="14" type="noConversion"/>
  </si>
  <si>
    <t>DB New 01</t>
    <phoneticPr fontId="14" type="noConversion"/>
  </si>
  <si>
    <t>Headland site 3</t>
    <phoneticPr fontId="14" type="noConversion"/>
  </si>
  <si>
    <t>Headland site 1</t>
    <phoneticPr fontId="14" type="noConversion"/>
  </si>
  <si>
    <t>DBP 37 01</t>
    <phoneticPr fontId="14" type="noConversion"/>
  </si>
  <si>
    <t>0-2cm</t>
    <phoneticPr fontId="14" type="noConversion"/>
  </si>
  <si>
    <t>DBP-24 18</t>
  </si>
  <si>
    <t>DBP-21 18</t>
  </si>
  <si>
    <t>DBP-21 19</t>
  </si>
  <si>
    <t>DBP-21 20</t>
  </si>
  <si>
    <t>High activity area</t>
    <phoneticPr fontId="14" type="noConversion"/>
  </si>
  <si>
    <t>DBP 37 02</t>
  </si>
  <si>
    <t>DBP-19 34</t>
  </si>
  <si>
    <t>DBP-19 35</t>
  </si>
  <si>
    <t>DBP-19 36</t>
  </si>
  <si>
    <t>DBP-19 37</t>
  </si>
  <si>
    <t>DBP-19 38</t>
  </si>
  <si>
    <t>DBP-19 39</t>
  </si>
  <si>
    <t>DBP-19 40</t>
  </si>
  <si>
    <t>DBP-19 41</t>
  </si>
  <si>
    <t>DB East, 15cm</t>
  </si>
  <si>
    <t>DB East, surface</t>
  </si>
  <si>
    <t>DB East, 10cm</t>
  </si>
  <si>
    <t>DB East, 2cm</t>
  </si>
  <si>
    <t>DB East, 3cm</t>
  </si>
  <si>
    <t>very fine</t>
  </si>
  <si>
    <t>top of slip, in made pile</t>
  </si>
  <si>
    <t>top of slip, made ground</t>
  </si>
  <si>
    <t>Under central slip</t>
  </si>
  <si>
    <t>top of slip</t>
  </si>
  <si>
    <t>DB East, 30cm</t>
  </si>
  <si>
    <t>DB East, 25cm</t>
  </si>
  <si>
    <t>Ross Plantation, 3cm</t>
  </si>
  <si>
    <t>Ross Plantation, 2cm</t>
  </si>
  <si>
    <t>y - counted</t>
  </si>
  <si>
    <t>under slipway</t>
  </si>
  <si>
    <t>not record yet</t>
  </si>
  <si>
    <t>Ross Plantation, 5cm</t>
  </si>
  <si>
    <t>Ross Plantation, 10cm</t>
  </si>
  <si>
    <t>DBP-20 01</t>
  </si>
  <si>
    <t>DBP-20 07</t>
  </si>
  <si>
    <t>DBP-20 08</t>
  </si>
  <si>
    <t>DBP-20 10</t>
  </si>
  <si>
    <t>22 x 14</t>
  </si>
  <si>
    <t>14 x 14</t>
  </si>
  <si>
    <t>23 x 17</t>
  </si>
  <si>
    <t>21 x 24</t>
  </si>
  <si>
    <t>21 x 13</t>
  </si>
  <si>
    <t>Amec source</t>
  </si>
  <si>
    <t>Abandoned outside ISO container</t>
  </si>
  <si>
    <t>Found at 1st flag 10cm depth</t>
  </si>
  <si>
    <t>Found at 2nd flag 5cm depth</t>
  </si>
  <si>
    <t>53 x 23</t>
  </si>
  <si>
    <t>DBP 18-18</t>
  </si>
  <si>
    <t>DBP 18-20</t>
  </si>
  <si>
    <t>36 x 35</t>
  </si>
  <si>
    <t>10 x 13</t>
  </si>
  <si>
    <t>2 x 2.5</t>
  </si>
  <si>
    <t>&lt; 0.5 x 0.5</t>
  </si>
  <si>
    <t>3.2 x 2.5</t>
  </si>
  <si>
    <t>2.5 x 1</t>
  </si>
  <si>
    <t>DBP 20-36 1/2</t>
  </si>
  <si>
    <t>DBP 20-36 2/2</t>
  </si>
  <si>
    <t>5 x 5</t>
  </si>
  <si>
    <t>3.2x2.5</t>
  </si>
  <si>
    <t>9 x 6</t>
  </si>
  <si>
    <t>10  x 5.5</t>
  </si>
  <si>
    <t>8 x 4</t>
  </si>
  <si>
    <t>20 x 11</t>
  </si>
  <si>
    <t>Many small</t>
  </si>
  <si>
    <t>5.5 x 4.5</t>
  </si>
  <si>
    <t>24 x 12</t>
  </si>
  <si>
    <t>10 x 8.5</t>
  </si>
  <si>
    <t>DBP-20 39</t>
  </si>
  <si>
    <t>DBP-20 40</t>
  </si>
  <si>
    <t>DBP-20 41</t>
  </si>
  <si>
    <t>DBP-20 42</t>
  </si>
  <si>
    <t>DBP-20 43</t>
  </si>
  <si>
    <t>DBP-20 44</t>
  </si>
  <si>
    <t>DBP-20 45</t>
  </si>
  <si>
    <t>DBP 27-01</t>
  </si>
  <si>
    <t>DB Sail East, 3cm</t>
  </si>
  <si>
    <t>DB Sail East, surface</t>
  </si>
  <si>
    <t>T=transect &amp; P = point  on GPR survey</t>
  </si>
  <si>
    <t>DBP 28-01</t>
  </si>
  <si>
    <t>T42 P90</t>
  </si>
  <si>
    <t>DBP 37 04</t>
  </si>
  <si>
    <t>DBP 37 05</t>
  </si>
  <si>
    <t>DBP 37 06</t>
  </si>
  <si>
    <t>DBP 37 07</t>
  </si>
  <si>
    <t>DBP 37 08</t>
  </si>
  <si>
    <t>DBP 37 09</t>
  </si>
  <si>
    <t>DBP 37 10</t>
  </si>
  <si>
    <t>DBP 37 11</t>
  </si>
  <si>
    <t>DBP 37 12</t>
  </si>
  <si>
    <t>DBP 37 13</t>
  </si>
  <si>
    <t>DBP 37 14</t>
  </si>
  <si>
    <t>DBP 37 15</t>
  </si>
  <si>
    <t>DBP 37 16</t>
  </si>
  <si>
    <t>2 sources (1 at 10cm 1 at 20 cm depth), Sand/Gravel</t>
  </si>
  <si>
    <t>Sand/Gravel</t>
  </si>
  <si>
    <t>sand/gravel</t>
  </si>
  <si>
    <t>Gravel and clinker under rock</t>
  </si>
  <si>
    <t xml:space="preserve">gravel and clinker  </t>
  </si>
  <si>
    <t>clinker lump</t>
  </si>
  <si>
    <t>DBP 18-23</t>
  </si>
  <si>
    <t>DBP 18-24</t>
  </si>
  <si>
    <t>DBP 18-25</t>
  </si>
  <si>
    <t>DBP 18-26</t>
  </si>
  <si>
    <t>DBP 18-27</t>
  </si>
  <si>
    <t>DBP 18-28</t>
  </si>
  <si>
    <t>E of East slipway, 5cm</t>
  </si>
  <si>
    <t>Boat Area, 5cm</t>
  </si>
  <si>
    <t>Boat Area, 8cm</t>
  </si>
  <si>
    <t>Mass (g)</t>
  </si>
  <si>
    <t>17 x 15</t>
  </si>
  <si>
    <t>E of East slipway, 20cm</t>
  </si>
  <si>
    <t>DBP-24 01</t>
  </si>
  <si>
    <t>DBP-24 02</t>
  </si>
  <si>
    <t>SEPA recovery on 5th Sept</t>
  </si>
  <si>
    <t>between slipways</t>
  </si>
  <si>
    <t>Amec count 1800</t>
  </si>
  <si>
    <t>Dalgety foreshore</t>
  </si>
  <si>
    <t>number 15</t>
  </si>
  <si>
    <t>point source top of slipway</t>
  </si>
  <si>
    <t>point source by slipway</t>
  </si>
  <si>
    <t>between slipways 2 and 3</t>
  </si>
  <si>
    <t>3 x 3</t>
  </si>
  <si>
    <t>13.5 x 13</t>
  </si>
  <si>
    <t>1 x 2</t>
  </si>
  <si>
    <t>DBP-10-04A</t>
  </si>
  <si>
    <t>DBP-10-04B</t>
  </si>
  <si>
    <t>4.5 x 4.5</t>
  </si>
  <si>
    <t>Size (mm)</t>
  </si>
  <si>
    <t>SO 145A</t>
  </si>
  <si>
    <t>11 x 9</t>
  </si>
  <si>
    <t>SO 134</t>
  </si>
  <si>
    <t>SO 135a</t>
  </si>
  <si>
    <t>SO 135b</t>
  </si>
  <si>
    <t>SO 139</t>
  </si>
  <si>
    <t>SO 140</t>
  </si>
  <si>
    <t>SO 145B</t>
  </si>
  <si>
    <t>SO 147</t>
  </si>
  <si>
    <t>SO 152</t>
  </si>
  <si>
    <t>SO 154</t>
  </si>
  <si>
    <t>SO 155</t>
  </si>
  <si>
    <t>SO 156A</t>
  </si>
  <si>
    <t>5 x 4.5</t>
  </si>
  <si>
    <t>1.5 x 2.5</t>
  </si>
  <si>
    <t>2 x 1</t>
  </si>
  <si>
    <t>3.5 x 2</t>
  </si>
  <si>
    <t>1.8 x 1.8</t>
  </si>
  <si>
    <t>SO 156B</t>
  </si>
  <si>
    <t>SO 157</t>
  </si>
  <si>
    <t>SO 163</t>
  </si>
  <si>
    <t>SO 165A</t>
  </si>
  <si>
    <t>SO 167</t>
  </si>
  <si>
    <t>SO 169</t>
  </si>
  <si>
    <t>SO 170</t>
  </si>
  <si>
    <t>DBP-23 11</t>
  </si>
  <si>
    <t>DBP-23 12</t>
  </si>
  <si>
    <t>DBP-23 13</t>
  </si>
  <si>
    <t>DBP-23 14</t>
  </si>
  <si>
    <t>DBP-23 15</t>
  </si>
  <si>
    <t>DBP-23 16</t>
  </si>
  <si>
    <t>DBP-23 17</t>
  </si>
  <si>
    <t>DBP-23 18</t>
  </si>
  <si>
    <t>DBP-23 19</t>
  </si>
  <si>
    <t>DBP-23 20</t>
  </si>
  <si>
    <t>DBP-23 21</t>
  </si>
  <si>
    <t>DBP-23 22</t>
  </si>
  <si>
    <t>DBP-23 23</t>
  </si>
  <si>
    <t>DBP-23 24</t>
  </si>
  <si>
    <t>DBP-23 25</t>
  </si>
  <si>
    <t>DBP-23 26</t>
  </si>
  <si>
    <t>DBP-23 27</t>
  </si>
  <si>
    <t>DBP-23 28</t>
  </si>
  <si>
    <t>DBP-23 29</t>
  </si>
  <si>
    <t>DBP-23 30</t>
  </si>
  <si>
    <t>DBP-23 31</t>
  </si>
  <si>
    <t>DBP-23 32</t>
  </si>
  <si>
    <t>DBP-23 33</t>
  </si>
  <si>
    <t>DBP-23 34</t>
  </si>
  <si>
    <t>DBP-23 35</t>
  </si>
  <si>
    <t>DBP-23 36</t>
  </si>
  <si>
    <t>DBP-23 37</t>
  </si>
  <si>
    <t>DBP-23 38</t>
  </si>
  <si>
    <t>DBP-23 39</t>
  </si>
  <si>
    <t>DBP-23 40</t>
  </si>
  <si>
    <t>11.5 x 8</t>
  </si>
  <si>
    <t>3 x 2.5</t>
  </si>
  <si>
    <t>61.5 x 40</t>
  </si>
  <si>
    <t>Dial</t>
  </si>
  <si>
    <t>DBP-18 01</t>
  </si>
  <si>
    <t>DBP-18 02</t>
  </si>
  <si>
    <t>DBP-18 03</t>
  </si>
  <si>
    <t>DBP-18 04</t>
  </si>
  <si>
    <t>DBP-23 49</t>
  </si>
  <si>
    <t>DBP-23 50</t>
  </si>
  <si>
    <t>E of East slipway, 15cm</t>
  </si>
  <si>
    <t>Between East &amp; Central slipways, 5cm</t>
  </si>
  <si>
    <t>Between East &amp; Central slipways, 15cm</t>
  </si>
  <si>
    <t>DBP-18 19</t>
  </si>
  <si>
    <t>DBP 30-03</t>
  </si>
  <si>
    <t>DBP 30-04</t>
  </si>
  <si>
    <t>DBP 30-05</t>
  </si>
  <si>
    <t>DBP 30-06</t>
  </si>
  <si>
    <t>DBP 30-07</t>
  </si>
  <si>
    <t>DBP 30-08</t>
  </si>
  <si>
    <t>DBP 30-09</t>
  </si>
  <si>
    <t>DBP 30-10</t>
  </si>
  <si>
    <t>DBP 30-11</t>
  </si>
  <si>
    <t>DBP 30-12</t>
  </si>
  <si>
    <t>DBP 30-13</t>
  </si>
  <si>
    <t xml:space="preserve">recovered during high activity recovery, 3 sources, sand/gravel </t>
  </si>
  <si>
    <t>2m from path</t>
  </si>
  <si>
    <t>DBP-19 14</t>
  </si>
  <si>
    <t>DBP-19 15</t>
  </si>
  <si>
    <t>DBP-19 16</t>
  </si>
  <si>
    <t>DBP-19 17</t>
  </si>
  <si>
    <t>DBP-19 18</t>
  </si>
  <si>
    <t>DBP-19 19</t>
  </si>
  <si>
    <t>DBP-19 20</t>
  </si>
  <si>
    <t>DBP-19 21</t>
  </si>
  <si>
    <t>DB4I SOIL 1A</t>
    <phoneticPr fontId="14" type="noConversion"/>
  </si>
  <si>
    <t>DBP-19 22</t>
  </si>
  <si>
    <t>DBP-19 23</t>
  </si>
  <si>
    <t>DBP-19 28</t>
  </si>
  <si>
    <t>DBP-19 29</t>
  </si>
  <si>
    <t>DBP-19 30</t>
  </si>
  <si>
    <t>DBP-19 31</t>
  </si>
  <si>
    <t>DBP-24 19</t>
  </si>
  <si>
    <t>DBP-24 20</t>
  </si>
  <si>
    <t>DBP-24 21</t>
  </si>
  <si>
    <t>DBP-24 22</t>
  </si>
  <si>
    <t>DBP-19 33</t>
  </si>
  <si>
    <t>near boats</t>
  </si>
  <si>
    <t>artefact in sailboat area</t>
  </si>
  <si>
    <t>Ross Plantation area</t>
  </si>
  <si>
    <t>&lt; remainder &lt; 10 cps</t>
  </si>
  <si>
    <t>Top of slip</t>
  </si>
  <si>
    <t>3 particles in one pot (including DBP-04-27)</t>
  </si>
  <si>
    <t>DBP-16-32</t>
  </si>
  <si>
    <t>DBP-16-33</t>
  </si>
  <si>
    <t>DBP-16-34</t>
  </si>
  <si>
    <t>DBP-16-35</t>
  </si>
  <si>
    <t>Depth (cm)</t>
  </si>
  <si>
    <t>DBP-02-01</t>
  </si>
  <si>
    <t>Top of W slipway</t>
  </si>
  <si>
    <t>DBP-10-14</t>
  </si>
  <si>
    <t>DBP-10-15</t>
  </si>
  <si>
    <t>DBP-10-16</t>
  </si>
  <si>
    <t>DBP-02-02</t>
  </si>
  <si>
    <t>DBP-02-03</t>
  </si>
  <si>
    <t>DBP-10-19</t>
  </si>
  <si>
    <t>DBP-16-36</t>
  </si>
  <si>
    <t>DBP-16-37</t>
  </si>
  <si>
    <t>DBP-16-38</t>
  </si>
  <si>
    <t>DBP-16-39</t>
  </si>
  <si>
    <t>DBP-16-40</t>
  </si>
  <si>
    <t>DBP-16-41</t>
  </si>
  <si>
    <t>DBP-16-42</t>
  </si>
  <si>
    <t>DBP-16-43</t>
  </si>
  <si>
    <t>DBP-16-44</t>
  </si>
  <si>
    <t>DBP-16-45</t>
  </si>
  <si>
    <t>DBP-20 02</t>
  </si>
  <si>
    <t>W of 1st slipway</t>
  </si>
  <si>
    <t>dbp-02-04</t>
  </si>
  <si>
    <t>dbp-02-05</t>
  </si>
  <si>
    <t>dbp-02-06</t>
  </si>
  <si>
    <t>pot</t>
  </si>
  <si>
    <t>Next to 1st slipway</t>
  </si>
  <si>
    <t>dbp-02-07</t>
  </si>
  <si>
    <t>DBP-20 11</t>
  </si>
  <si>
    <t>DBP-20 12</t>
  </si>
  <si>
    <t>DBP-20 13</t>
  </si>
  <si>
    <t>DBP-20 14</t>
  </si>
  <si>
    <t>DBP-20 15</t>
  </si>
  <si>
    <t>DBP-20 16</t>
  </si>
  <si>
    <t>DBP-20 17</t>
  </si>
  <si>
    <t>DBP-20 18</t>
  </si>
  <si>
    <t>DBP-20 19</t>
  </si>
  <si>
    <t>DBP-20 20</t>
  </si>
  <si>
    <t>DBP-20 21</t>
  </si>
  <si>
    <t>DBP-20 22</t>
  </si>
  <si>
    <t>DBP-20 23</t>
  </si>
  <si>
    <t>DBP-20 24</t>
  </si>
  <si>
    <t>DBP-20 25</t>
  </si>
  <si>
    <t>DBP-20 26</t>
  </si>
  <si>
    <t>DBP-20 27</t>
  </si>
  <si>
    <t>DBP-20 28</t>
  </si>
  <si>
    <t>DBP-20 29</t>
  </si>
  <si>
    <t>DBP-20 30</t>
  </si>
  <si>
    <t>DBP-20 31</t>
  </si>
  <si>
    <t>DBP-20 32</t>
  </si>
  <si>
    <t>DBP-20 33</t>
  </si>
  <si>
    <t>DBP-20 34</t>
  </si>
  <si>
    <t>DBP-20 35</t>
  </si>
  <si>
    <t>DBP-20 36</t>
  </si>
  <si>
    <t>DBP-20 37</t>
  </si>
  <si>
    <t>DBP-20 38</t>
  </si>
  <si>
    <t>2.5 x 1.5</t>
  </si>
  <si>
    <t>DBP-20 46</t>
  </si>
  <si>
    <t>8 x 5</t>
  </si>
  <si>
    <t>9 x 6.5</t>
  </si>
  <si>
    <t>7 x 5</t>
  </si>
  <si>
    <t>2.5 x 2.5</t>
  </si>
  <si>
    <t>DBP-20 48</t>
  </si>
  <si>
    <t>DB Sail East, 15cm</t>
  </si>
  <si>
    <t>DB Sail East, 20cm</t>
  </si>
  <si>
    <t>DB Sail East, 10cm</t>
  </si>
  <si>
    <t>DB Sail East, 60cm</t>
  </si>
  <si>
    <t>DB Sail East, 2cm</t>
  </si>
  <si>
    <t>DB Sail East, 0-2cm</t>
  </si>
  <si>
    <t>Found during fence construction</t>
  </si>
  <si>
    <t>DBP-17-09</t>
  </si>
  <si>
    <t>DBP-17-10</t>
  </si>
  <si>
    <t>DBP-17-11</t>
  </si>
  <si>
    <t>DBP-17-12</t>
  </si>
  <si>
    <t>DBP-17-13</t>
  </si>
  <si>
    <t>Amec Count Rate</t>
  </si>
  <si>
    <t>Depth(cm)</t>
  </si>
  <si>
    <t>Estimated Activity</t>
  </si>
  <si>
    <t>DBP-14-40</t>
  </si>
  <si>
    <t>DBP-14-41</t>
  </si>
  <si>
    <t>DBP-14-42</t>
  </si>
  <si>
    <t>DBP-14-43</t>
  </si>
  <si>
    <t>DBP-14-44</t>
  </si>
  <si>
    <t>DBP-14-45</t>
  </si>
  <si>
    <t>156b</t>
  </si>
  <si>
    <t>clinker and sand</t>
  </si>
  <si>
    <t>156a</t>
  </si>
  <si>
    <t>bag</t>
  </si>
  <si>
    <t>dalgety bay site 2, soil, SEPA headland investigation</t>
  </si>
  <si>
    <t>DBP 18-29</t>
  </si>
  <si>
    <t>Sail East, 10cm</t>
  </si>
  <si>
    <t>Boat Area, 15cm</t>
  </si>
  <si>
    <t>Sand/clinker/gravel</t>
  </si>
  <si>
    <t>Dalgety bay site 2, sample 3, soil, SEPA headland investigation</t>
  </si>
  <si>
    <t>DBP-21 21</t>
  </si>
  <si>
    <t>DBP-21 22</t>
  </si>
  <si>
    <t>DBP-21 23</t>
  </si>
  <si>
    <t>Sepa headland, site 5, sample 1</t>
  </si>
  <si>
    <t>In made ground</t>
  </si>
  <si>
    <t>Path</t>
  </si>
  <si>
    <t>12.5 x 6</t>
  </si>
  <si>
    <t>7.5 x 8</t>
  </si>
  <si>
    <t>4 x 5</t>
  </si>
  <si>
    <t>2 x 2</t>
  </si>
  <si>
    <t>2.5 x 2</t>
  </si>
  <si>
    <t>6 x 7.5</t>
  </si>
  <si>
    <t>7 x 5.5</t>
  </si>
  <si>
    <t>7 x 40</t>
  </si>
  <si>
    <t>4 x 2</t>
  </si>
  <si>
    <t>DBP-13-28</t>
  </si>
  <si>
    <t>DBP-13-29</t>
  </si>
  <si>
    <t>DBP-13-30</t>
  </si>
  <si>
    <t>DBP-13-31</t>
  </si>
  <si>
    <t>DBP-13-32</t>
  </si>
  <si>
    <t>DBP-13-33</t>
  </si>
  <si>
    <t>5 x 4</t>
  </si>
  <si>
    <t>DBP-11-30</t>
  </si>
  <si>
    <t>DBP-11-31</t>
  </si>
  <si>
    <t>DBP-11-32</t>
  </si>
  <si>
    <t>DBP-11-33</t>
  </si>
  <si>
    <t>&lt;1</t>
  </si>
  <si>
    <t>2 x 3</t>
  </si>
  <si>
    <t>6 x 4</t>
  </si>
  <si>
    <t>5.5 x 3.5</t>
  </si>
  <si>
    <t>W. Of W slipway</t>
  </si>
  <si>
    <t>Between cent. &amp; E slipways</t>
  </si>
  <si>
    <t>Sample Name</t>
  </si>
  <si>
    <t>D1SO130</t>
  </si>
  <si>
    <t>D1SO131</t>
  </si>
  <si>
    <t>D1SO133</t>
  </si>
  <si>
    <t>D1SO134</t>
  </si>
  <si>
    <t>D1SO135a</t>
  </si>
  <si>
    <t>D1SO139</t>
  </si>
  <si>
    <t>-</t>
  </si>
  <si>
    <t>1.5 x 0.5</t>
  </si>
  <si>
    <t>5 x 3</t>
  </si>
  <si>
    <t>4.5 x 3</t>
  </si>
  <si>
    <t>NT</t>
  </si>
  <si>
    <t xml:space="preserve">Northing </t>
  </si>
  <si>
    <t>Easting</t>
  </si>
  <si>
    <t>SMALL</t>
  </si>
  <si>
    <t>SO 171</t>
  </si>
  <si>
    <t>SO 172</t>
  </si>
  <si>
    <t>SO 174</t>
  </si>
  <si>
    <t>SO 176</t>
  </si>
  <si>
    <t>SO 177</t>
  </si>
  <si>
    <t>SO 178</t>
  </si>
  <si>
    <t>SO 181dial</t>
  </si>
  <si>
    <t>135b</t>
  </si>
  <si>
    <t>135a</t>
  </si>
  <si>
    <t>165b</t>
  </si>
  <si>
    <t>165a</t>
  </si>
  <si>
    <t>181 dial</t>
  </si>
  <si>
    <t>145a</t>
  </si>
  <si>
    <t>145b</t>
  </si>
  <si>
    <t>169</t>
  </si>
  <si>
    <t>8.5 x 7.5</t>
  </si>
  <si>
    <t>24 x 21</t>
  </si>
  <si>
    <t>10.5 x 7</t>
  </si>
  <si>
    <t>22 x 12</t>
  </si>
  <si>
    <t>21 x 16</t>
  </si>
  <si>
    <t>51 x 37</t>
  </si>
  <si>
    <t>35 x 20</t>
  </si>
  <si>
    <t>21 x 21</t>
  </si>
  <si>
    <t>42 x 37</t>
  </si>
  <si>
    <t>85 x 85</t>
  </si>
  <si>
    <t>47 x 37</t>
  </si>
  <si>
    <t>91 x 47</t>
  </si>
  <si>
    <t>45 x 6</t>
  </si>
  <si>
    <t>12.5 x 11</t>
  </si>
  <si>
    <t>28 x 25 &amp; 25.5 x 24.5</t>
  </si>
  <si>
    <t>31 x 26 &amp; 11 x 11</t>
  </si>
  <si>
    <t>30 x 16</t>
  </si>
  <si>
    <t>11 x 8</t>
  </si>
  <si>
    <t>90 x 70</t>
  </si>
  <si>
    <t>25 x 20</t>
  </si>
  <si>
    <t>10 x 6</t>
  </si>
  <si>
    <t>next to path</t>
  </si>
  <si>
    <t>re-survey</t>
  </si>
  <si>
    <t>DBP-18 05</t>
  </si>
  <si>
    <t>DBP-18 06</t>
  </si>
  <si>
    <t>DBP-18 07</t>
  </si>
  <si>
    <t>DBP-18 08</t>
  </si>
  <si>
    <t>DBP-18 09</t>
  </si>
  <si>
    <t>DBP-18 10</t>
  </si>
  <si>
    <t>DBP-18 11</t>
  </si>
  <si>
    <t>DBP-18 12</t>
  </si>
  <si>
    <t>DBP-18 13</t>
  </si>
  <si>
    <t>DBP-18 14</t>
  </si>
  <si>
    <t>DBP-18 15</t>
  </si>
  <si>
    <t>DBP-18 20</t>
  </si>
  <si>
    <t>Blew away, recovered during high activity recovery</t>
  </si>
  <si>
    <t>recovered during high activity recovery, very small</t>
  </si>
  <si>
    <t>recovered during high activity recovery, lots of sources, full sample bag sand/gravel</t>
  </si>
  <si>
    <t>1 x 1</t>
  </si>
  <si>
    <t>8 x 7</t>
  </si>
  <si>
    <t>9 x 5</t>
  </si>
  <si>
    <t>7 x 7.5</t>
  </si>
  <si>
    <t>DBP-07-12a</t>
  </si>
  <si>
    <t>DBP-07-12b</t>
  </si>
  <si>
    <t>near pipe</t>
  </si>
  <si>
    <t>in made ground above MHWS mark(next to high-activity source)</t>
  </si>
  <si>
    <t>60cm depth (recovery depth 75 cm)</t>
  </si>
  <si>
    <t>DBP-19 26</t>
  </si>
  <si>
    <t>DBP-19 27</t>
  </si>
  <si>
    <t>To be recovered - recovered on day 7, DBP-07-01</t>
  </si>
  <si>
    <t>DBP-16-15</t>
  </si>
  <si>
    <t>DBP-16-16</t>
  </si>
  <si>
    <t>DBP-16-17</t>
  </si>
  <si>
    <t>DBP-16-18</t>
  </si>
  <si>
    <t>DBP-19 32</t>
  </si>
  <si>
    <t>Artefact in sailboat area</t>
  </si>
  <si>
    <t>Artefact in sailboat area, very small</t>
  </si>
  <si>
    <t>DBP-16-25</t>
  </si>
  <si>
    <t>DBP-16-26</t>
  </si>
  <si>
    <t>DBP-16-27</t>
  </si>
  <si>
    <t>DBP-16-28</t>
  </si>
  <si>
    <t>DBP-16-29</t>
  </si>
  <si>
    <t>DBP-16-30</t>
  </si>
  <si>
    <t>DBP-16-31</t>
  </si>
  <si>
    <t>DBP-10-08</t>
  </si>
  <si>
    <t>DBP-10-09</t>
  </si>
  <si>
    <t>DBP-10-10</t>
  </si>
  <si>
    <t>DBP-10-11</t>
  </si>
  <si>
    <t>DBP-10-12</t>
  </si>
  <si>
    <t>DBP-10-13</t>
  </si>
  <si>
    <t>New Harbour</t>
    <phoneticPr fontId="14" type="noConversion"/>
  </si>
  <si>
    <t>7cm</t>
    <phoneticPr fontId="14" type="noConversion"/>
  </si>
  <si>
    <t>2cm</t>
    <phoneticPr fontId="14" type="noConversion"/>
  </si>
  <si>
    <t>Surface</t>
    <phoneticPr fontId="14" type="noConversion"/>
  </si>
  <si>
    <t>10cm</t>
    <phoneticPr fontId="14" type="noConversion"/>
  </si>
  <si>
    <t>DBP-05-01</t>
  </si>
  <si>
    <t>DBP-05-02</t>
  </si>
  <si>
    <t>DBP-05-03</t>
  </si>
  <si>
    <t>DBP-10-17</t>
  </si>
  <si>
    <t>DBP-10-18</t>
  </si>
  <si>
    <t>DBP-06-17</t>
  </si>
  <si>
    <t>DBP-06-18</t>
  </si>
  <si>
    <t>DBP-06-19</t>
  </si>
  <si>
    <t>DBP-06-20</t>
  </si>
  <si>
    <t>n/a</t>
  </si>
  <si>
    <t>Particle blew awy!</t>
  </si>
  <si>
    <t>Multiple sources</t>
  </si>
  <si>
    <t>DBP-16-46</t>
  </si>
  <si>
    <t>dbp-02-08</t>
  </si>
  <si>
    <t>dbp-02-09</t>
  </si>
  <si>
    <t>near low water</t>
  </si>
  <si>
    <t>dbp-02-10</t>
  </si>
  <si>
    <t>C</t>
  </si>
  <si>
    <t>between rock armour</t>
  </si>
  <si>
    <t>processing</t>
  </si>
  <si>
    <t>dbp-02-11</t>
  </si>
  <si>
    <t>Sailboat area</t>
  </si>
  <si>
    <t>dbp-02-12</t>
  </si>
  <si>
    <t>dbp-02-13</t>
  </si>
  <si>
    <t>between slipways 2 &amp; 3</t>
  </si>
  <si>
    <t>dbp-02-14</t>
  </si>
  <si>
    <t>dbp-02-15</t>
  </si>
  <si>
    <t>dbp-02-16</t>
  </si>
  <si>
    <t>nt</t>
  </si>
  <si>
    <t>D1 DBP 02-03</t>
  </si>
  <si>
    <t>D1 DBP 02-05</t>
  </si>
  <si>
    <t>D1 DBP 02-10</t>
  </si>
  <si>
    <t>D1 DBP 02-12</t>
  </si>
  <si>
    <t>6 x 5</t>
  </si>
  <si>
    <t>24 x 19</t>
  </si>
  <si>
    <t>14 x 9</t>
  </si>
  <si>
    <t>15.5 x 11</t>
  </si>
  <si>
    <t>26 x 15</t>
  </si>
  <si>
    <t>6.5 x 4.5</t>
  </si>
  <si>
    <t>13.5 x 8.5</t>
  </si>
  <si>
    <t>11 x 7</t>
  </si>
  <si>
    <t>7.5 x 6.5</t>
  </si>
  <si>
    <t>&lt; 1 x 1 (2)</t>
  </si>
  <si>
    <t>4 x 3</t>
  </si>
  <si>
    <t>6.5 x 3.5</t>
  </si>
  <si>
    <t>3.5 x 3</t>
  </si>
  <si>
    <t>9.5 x 8.5</t>
  </si>
  <si>
    <t>4 x 4</t>
  </si>
  <si>
    <t>DBP-14-11</t>
  </si>
  <si>
    <t>DBP-14-12</t>
  </si>
  <si>
    <t>DBP-14-13</t>
  </si>
  <si>
    <t>DBP-17-01</t>
  </si>
  <si>
    <t>DBP-17-02</t>
  </si>
  <si>
    <t>surface</t>
  </si>
  <si>
    <t>DB east</t>
  </si>
  <si>
    <t>DBP-14-23</t>
  </si>
  <si>
    <t>DBP-12-10</t>
  </si>
  <si>
    <t>DB Sail East, 5cm</t>
  </si>
  <si>
    <t>DBP-17-03</t>
  </si>
  <si>
    <t>DBP-17-04</t>
  </si>
  <si>
    <t>DBP-17-05</t>
  </si>
  <si>
    <t>DBP-17-06</t>
  </si>
  <si>
    <t>DBP-14-24</t>
  </si>
  <si>
    <t>DBP-14-25</t>
  </si>
  <si>
    <t>DBP-17-07</t>
  </si>
  <si>
    <t>yacht corner</t>
  </si>
  <si>
    <t>DBP-17-08</t>
  </si>
  <si>
    <t>under raft</t>
  </si>
  <si>
    <t>DBP-14-30</t>
  </si>
  <si>
    <t>DBP-14-31</t>
  </si>
  <si>
    <t>DBP-14-32</t>
  </si>
  <si>
    <t>DBP-14-33</t>
  </si>
  <si>
    <t>DBP-14-34</t>
  </si>
  <si>
    <t>DBP-14-35</t>
  </si>
  <si>
    <t>DBP-14-36</t>
  </si>
  <si>
    <t>DBP-14-37</t>
  </si>
  <si>
    <t>DBP-14-38</t>
  </si>
  <si>
    <t>DBP-14-39</t>
  </si>
  <si>
    <t>DBP-12-29</t>
  </si>
  <si>
    <t>DBP-12-30</t>
  </si>
  <si>
    <t>DBP-12-31</t>
  </si>
  <si>
    <t>DBP-12-32</t>
  </si>
  <si>
    <t>DBP-12-33</t>
  </si>
  <si>
    <t>DBP-12-34</t>
  </si>
  <si>
    <t>DBP-14-46</t>
  </si>
  <si>
    <t>DBP-14-47</t>
  </si>
  <si>
    <t>DBP-14-48</t>
  </si>
  <si>
    <t>DBP-14-49</t>
  </si>
  <si>
    <t>DBP-14-50</t>
  </si>
  <si>
    <t>Ross Plantation</t>
  </si>
  <si>
    <t>Empty pot!</t>
  </si>
  <si>
    <t>DBP-15-01</t>
  </si>
  <si>
    <t>DBP-15-02</t>
  </si>
  <si>
    <t>DBP-13-09</t>
  </si>
  <si>
    <t>DBP-13-10</t>
  </si>
  <si>
    <t>DBP-13-11</t>
  </si>
  <si>
    <t>DBP-13-12</t>
  </si>
  <si>
    <t>DBP-13-13</t>
  </si>
  <si>
    <t>DBP-13-14</t>
  </si>
  <si>
    <t>DBP-15-16</t>
  </si>
  <si>
    <t>DBP-15-17</t>
  </si>
  <si>
    <t>DBP-15-18</t>
  </si>
  <si>
    <t>DBP-15-19</t>
  </si>
  <si>
    <t>DBP-15-20</t>
  </si>
  <si>
    <t>DBP-15-21</t>
  </si>
  <si>
    <t>DBP-13-21</t>
  </si>
  <si>
    <t>DBP-13-22</t>
  </si>
  <si>
    <t>DBP-13-23</t>
  </si>
  <si>
    <t>DBP-13-24</t>
  </si>
  <si>
    <t>DBP-13-25</t>
  </si>
  <si>
    <t>DBP-13-26</t>
  </si>
  <si>
    <t>DBP-13-27</t>
  </si>
  <si>
    <t>DBP-11-24</t>
  </si>
  <si>
    <t>DBP-11-25</t>
  </si>
  <si>
    <t>DBP-11-26</t>
  </si>
  <si>
    <t>DBP-11-27</t>
  </si>
  <si>
    <t>DBP-11-28</t>
  </si>
  <si>
    <t>DBP-11-29</t>
  </si>
  <si>
    <t>DBP-07-11</t>
  </si>
  <si>
    <t>DBP-08-01</t>
  </si>
  <si>
    <t>DBP-08-02</t>
  </si>
  <si>
    <t>DBP-08-03</t>
  </si>
  <si>
    <t>Bag</t>
    <phoneticPr fontId="14" type="noConversion"/>
  </si>
  <si>
    <t>DBIS 1 TURF SOIL</t>
    <phoneticPr fontId="14" type="noConversion"/>
  </si>
  <si>
    <t>DB4I SOIL 1B</t>
    <phoneticPr fontId="14" type="noConversion"/>
  </si>
  <si>
    <t>DBP-10-20</t>
  </si>
  <si>
    <t>0.5 x 0.5</t>
  </si>
  <si>
    <t>Sample name</t>
  </si>
  <si>
    <t>Sample name</t>
    <phoneticPr fontId="9" type="noConversion"/>
  </si>
  <si>
    <t>300/400 2 particles</t>
    <phoneticPr fontId="9" type="noConversion"/>
  </si>
  <si>
    <t>D1SO140</t>
  </si>
  <si>
    <t>D1SO141</t>
  </si>
  <si>
    <t>INGESTIBLE? V SMALL</t>
  </si>
  <si>
    <t>very small</t>
  </si>
  <si>
    <t>Db sailing club east</t>
  </si>
  <si>
    <t>Dalgety Bay Sailing Club East</t>
  </si>
  <si>
    <t>with DBP 09 10 (total count 4500)</t>
  </si>
  <si>
    <t>with DBP 09 09 (total count 4500)</t>
  </si>
  <si>
    <t>Dalgety Bay Sailing boat area</t>
  </si>
  <si>
    <t>Dalgety Bay sailing club east</t>
  </si>
  <si>
    <t>1 of 2 (particle)</t>
  </si>
  <si>
    <t xml:space="preserve">DBP 09 12 </t>
  </si>
  <si>
    <t>DBP 09 12</t>
  </si>
  <si>
    <t>2 of 2 (before separation)</t>
  </si>
  <si>
    <t>Resurvey</t>
  </si>
  <si>
    <t>multiple small sources, total counts</t>
  </si>
  <si>
    <t>lumps of clinker</t>
  </si>
  <si>
    <t>band of green material</t>
  </si>
  <si>
    <t>half brick size</t>
  </si>
  <si>
    <t>small</t>
  </si>
  <si>
    <t>big</t>
  </si>
  <si>
    <t>large lump</t>
  </si>
  <si>
    <t>smaller than 30</t>
  </si>
  <si>
    <t>big lump</t>
  </si>
  <si>
    <t>n</t>
  </si>
  <si>
    <t>1m from path</t>
  </si>
  <si>
    <t>3 sources each 4000cps</t>
  </si>
  <si>
    <t>sailing club east</t>
  </si>
  <si>
    <t>near big boy</t>
  </si>
  <si>
    <t>Map Ref</t>
  </si>
  <si>
    <t>PB-214 Uncertainty</t>
  </si>
  <si>
    <t>Northing</t>
  </si>
  <si>
    <t>DBP-04-13/14 2</t>
  </si>
  <si>
    <t>DBP-04-13/14 3</t>
  </si>
  <si>
    <t>DBP-05-12 ns</t>
  </si>
  <si>
    <t>ns = not seperated</t>
  </si>
  <si>
    <t>DBP-08-11</t>
  </si>
  <si>
    <t>DBP-18 16</t>
  </si>
  <si>
    <t>DBP-18 17</t>
  </si>
  <si>
    <t>DBP-18 18</t>
  </si>
  <si>
    <t>High-activity area</t>
  </si>
  <si>
    <t>recovered during high activity recovery</t>
  </si>
  <si>
    <t>p = particle</t>
  </si>
  <si>
    <t>DBP-05-12 p</t>
  </si>
  <si>
    <t>Dimensions  (mm)</t>
  </si>
  <si>
    <t>10 x 8</t>
  </si>
  <si>
    <t>Dimensions (mm)</t>
  </si>
  <si>
    <t>1.5 x 1</t>
  </si>
  <si>
    <t>&lt; 1</t>
  </si>
  <si>
    <t>11 x 10</t>
  </si>
  <si>
    <t>3 x 1.5</t>
  </si>
  <si>
    <t>7 x 4</t>
  </si>
  <si>
    <t>1.5 x 1.5</t>
  </si>
  <si>
    <t>&lt; 1 x 1</t>
  </si>
  <si>
    <t>3 x 2</t>
  </si>
  <si>
    <t>7 x 6</t>
  </si>
  <si>
    <t>2 x 1.5</t>
  </si>
  <si>
    <t>1 x 0.5</t>
  </si>
  <si>
    <t>14 x 13</t>
  </si>
  <si>
    <t>3 x 4</t>
  </si>
  <si>
    <t>4 x 3 &amp; 6 x 4</t>
  </si>
  <si>
    <t>DBP-16-01</t>
  </si>
  <si>
    <t>DBP-16-02</t>
  </si>
  <si>
    <t>DBP-16-07</t>
  </si>
  <si>
    <t>DBP-16-08</t>
  </si>
  <si>
    <t>DBP-19 24</t>
  </si>
  <si>
    <t>DBP-19 25</t>
  </si>
  <si>
    <t>DBP 09 24</t>
  </si>
  <si>
    <t>DBP 09 25</t>
  </si>
  <si>
    <t>DBP 09 26</t>
  </si>
  <si>
    <t>DBP 09 27</t>
  </si>
  <si>
    <t>DBP 09 28</t>
  </si>
  <si>
    <t>DBP 09 29</t>
  </si>
  <si>
    <t>DBP 09 30</t>
  </si>
  <si>
    <t>DBP 09 31</t>
  </si>
  <si>
    <t>DBP-16-19</t>
  </si>
  <si>
    <t>DBP-16-20</t>
  </si>
  <si>
    <t>DBP-16-21</t>
  </si>
  <si>
    <t>DBP-16-22</t>
  </si>
  <si>
    <t>DBP-16-23</t>
  </si>
  <si>
    <t>DBP-16-24</t>
  </si>
  <si>
    <t>DBP-10-05</t>
  </si>
  <si>
    <t>DBP-10-06</t>
  </si>
  <si>
    <t>DBP-10-07</t>
  </si>
  <si>
    <t>09 33</t>
    <phoneticPr fontId="9" type="noConversion"/>
  </si>
  <si>
    <t>24 24</t>
    <phoneticPr fontId="9" type="noConversion"/>
  </si>
  <si>
    <t>24 25</t>
    <phoneticPr fontId="9" type="noConversion"/>
  </si>
  <si>
    <t>DBP-04-02</t>
  </si>
  <si>
    <t>DBP-04-03</t>
  </si>
  <si>
    <t>DBP-04-04</t>
  </si>
  <si>
    <t>DBP-04-05</t>
  </si>
  <si>
    <t>DBP-04-06</t>
  </si>
  <si>
    <t>DBP-04-07</t>
  </si>
  <si>
    <t>DBP-04-08</t>
  </si>
  <si>
    <t>DBP-04-09</t>
  </si>
  <si>
    <t>DBP-04-10</t>
  </si>
  <si>
    <t>DBP-04-11</t>
  </si>
  <si>
    <t>DBP-04-12</t>
  </si>
  <si>
    <t>DBP-04-15</t>
  </si>
  <si>
    <t>DBP-04-16</t>
  </si>
  <si>
    <t>DBP-04-17</t>
  </si>
  <si>
    <t>DBP-04-18</t>
  </si>
  <si>
    <t>DBP-04-19</t>
  </si>
  <si>
    <t>DBP-05-04</t>
  </si>
  <si>
    <t>DBP-05-05</t>
  </si>
  <si>
    <t>DBP-05-06</t>
  </si>
  <si>
    <t>DBP-05-07</t>
  </si>
  <si>
    <t>DBP-05-08</t>
  </si>
  <si>
    <t>DBP-05-09</t>
  </si>
  <si>
    <t>DBP-05-10</t>
  </si>
  <si>
    <t>DBP-05-11</t>
  </si>
  <si>
    <t>Ross plantation</t>
  </si>
  <si>
    <t>DBP-16-47</t>
  </si>
  <si>
    <t>DBP-16-48</t>
  </si>
  <si>
    <t>DBP-16-49</t>
  </si>
  <si>
    <t>DBP-16-50</t>
  </si>
  <si>
    <t>DBP-16-51</t>
  </si>
  <si>
    <t>DBP-16-52</t>
  </si>
  <si>
    <t>DBP-16-53</t>
  </si>
  <si>
    <t>DBP-16-54</t>
  </si>
  <si>
    <t>DBP-16-55</t>
  </si>
  <si>
    <t>DBP-16-56</t>
  </si>
  <si>
    <t>DBP-16-57</t>
  </si>
  <si>
    <t>DBP-16-58</t>
  </si>
  <si>
    <t>DBP-16-59</t>
  </si>
  <si>
    <t>DBP-16-60</t>
  </si>
  <si>
    <t>DBP-16-61</t>
  </si>
  <si>
    <t>DBP-16-62</t>
  </si>
  <si>
    <t>DBP-16-63</t>
  </si>
  <si>
    <t>DBP-16-64</t>
  </si>
  <si>
    <t>DBP-16-65</t>
  </si>
  <si>
    <t>DBP-16-66</t>
  </si>
  <si>
    <t>DBP-16-67</t>
  </si>
  <si>
    <t>DBP-16-68</t>
  </si>
  <si>
    <t>DBP-16-69</t>
  </si>
  <si>
    <t>DBP-16-70</t>
  </si>
  <si>
    <t>DBP-16-71</t>
  </si>
  <si>
    <t>DBP-16-72</t>
  </si>
  <si>
    <t>DBP-14-01</t>
  </si>
  <si>
    <t>Dalgety Bay East</t>
  </si>
  <si>
    <t>DBP-14-02</t>
  </si>
  <si>
    <t>DBP-14-03</t>
  </si>
  <si>
    <t>DBP-14-04</t>
  </si>
  <si>
    <t>DBP-14-05</t>
  </si>
  <si>
    <t>DBP-14-06</t>
  </si>
  <si>
    <t>DBP-14-07</t>
  </si>
  <si>
    <t>DBP-14-14</t>
  </si>
  <si>
    <t>DBP-14-15</t>
  </si>
  <si>
    <t>DBP-14-16</t>
  </si>
  <si>
    <t>DBP-14-17</t>
  </si>
  <si>
    <t>DBP-14-18</t>
  </si>
  <si>
    <t>DBP-14-21</t>
  </si>
  <si>
    <t>DBP-14-22</t>
  </si>
  <si>
    <t>DBP-12-01</t>
  </si>
  <si>
    <t>DBP-12-02</t>
  </si>
  <si>
    <t>DBP-12-11</t>
  </si>
  <si>
    <t>DBP-12-12</t>
  </si>
  <si>
    <t>DBP-12-13</t>
  </si>
  <si>
    <t>DBP-12-14</t>
  </si>
  <si>
    <t>DBP-12-15</t>
  </si>
  <si>
    <t>DBP-12-16</t>
  </si>
  <si>
    <t>Sample Ref</t>
  </si>
  <si>
    <t>DBP-14-26</t>
  </si>
  <si>
    <t>DBP-14-27</t>
  </si>
  <si>
    <t>DBP-14-28</t>
  </si>
  <si>
    <t>DBP-14-29</t>
  </si>
  <si>
    <t>DBP-12-17</t>
  </si>
  <si>
    <t>DBP-12-18</t>
  </si>
  <si>
    <t>DBP-12-19</t>
  </si>
  <si>
    <t>DBP-12-20</t>
  </si>
  <si>
    <t>DBP-12-21</t>
  </si>
  <si>
    <t>DBP-12-22</t>
  </si>
  <si>
    <t>DBP-12-23</t>
  </si>
  <si>
    <t>DBP-12-24</t>
  </si>
  <si>
    <t>DBP-12-25</t>
  </si>
  <si>
    <t>DBP-12-26</t>
  </si>
  <si>
    <t>DBP-12-27</t>
  </si>
  <si>
    <t>DBP-12-28</t>
  </si>
  <si>
    <t>DBP-13-02</t>
  </si>
  <si>
    <t>DBP-15-04</t>
  </si>
  <si>
    <t>DBP-15-05</t>
  </si>
  <si>
    <t>DBP-15-06</t>
  </si>
  <si>
    <t>DBP-15-07</t>
  </si>
  <si>
    <t>DBP-15-08</t>
  </si>
  <si>
    <t>DBP-15-09</t>
  </si>
  <si>
    <t>Location</t>
  </si>
  <si>
    <t>DBP-15-03</t>
  </si>
  <si>
    <t>DBP-15-10</t>
  </si>
  <si>
    <t>DBP-15-11</t>
  </si>
  <si>
    <t>DBP-15-12</t>
  </si>
  <si>
    <t>DBP-15-13</t>
  </si>
  <si>
    <t>DBP-15-14</t>
  </si>
  <si>
    <t>DBP-15-15</t>
  </si>
  <si>
    <t>13 x 9</t>
  </si>
  <si>
    <t>18 x 12</t>
  </si>
  <si>
    <t>9 x 9</t>
  </si>
  <si>
    <t>32 x 20</t>
  </si>
  <si>
    <t>Counted in original pot</t>
  </si>
  <si>
    <t>54 x 46</t>
  </si>
  <si>
    <t>DBP 30 36 1/5</t>
  </si>
  <si>
    <t>DBP-13-15</t>
  </si>
  <si>
    <t>DBP-13-16</t>
  </si>
  <si>
    <t>DBP-13-17</t>
  </si>
  <si>
    <t>DBP-13-18</t>
  </si>
  <si>
    <t>DBP-13-19</t>
  </si>
  <si>
    <t>DBP-13-20</t>
  </si>
  <si>
    <t>12 x 8</t>
  </si>
  <si>
    <t>DBP-03-16</t>
  </si>
  <si>
    <t>DBP-03-17</t>
  </si>
  <si>
    <t>DBP-03-18</t>
  </si>
  <si>
    <t>DBP-03-19</t>
  </si>
  <si>
    <t>DBP-03-20</t>
  </si>
  <si>
    <t>Date</t>
  </si>
  <si>
    <t>Container</t>
  </si>
  <si>
    <t>Pot</t>
  </si>
  <si>
    <t>Bag</t>
  </si>
  <si>
    <t>RT-30 Count Rate</t>
  </si>
  <si>
    <t>DBP-13-03</t>
  </si>
  <si>
    <t>DBP-13-04</t>
  </si>
  <si>
    <t>DBP-13-05</t>
  </si>
  <si>
    <t>DBP-13-06</t>
  </si>
  <si>
    <t>DBP-13-07</t>
  </si>
  <si>
    <t>DBP-13-08</t>
  </si>
  <si>
    <t>DBP-11-03</t>
  </si>
  <si>
    <t>DBP-11-04</t>
  </si>
  <si>
    <t>DBP-11-05</t>
  </si>
  <si>
    <t>DBP-11-06</t>
  </si>
  <si>
    <t>DBP-11-07</t>
  </si>
  <si>
    <t>DBP-11-08</t>
  </si>
  <si>
    <t>DBP-10-21</t>
  </si>
  <si>
    <t>DBP-10-22</t>
  </si>
  <si>
    <t>DBP-10-23</t>
  </si>
  <si>
    <t>DBP-10-24</t>
  </si>
  <si>
    <t>DBP-10-25</t>
  </si>
  <si>
    <t>DBP-10-26</t>
  </si>
  <si>
    <t>DBP-10-27</t>
  </si>
  <si>
    <t>DBP-10-28</t>
  </si>
  <si>
    <t>DBP-10-29</t>
  </si>
  <si>
    <t>D1SO142</t>
  </si>
  <si>
    <t>D1SO144</t>
  </si>
  <si>
    <t>D1SO145A</t>
  </si>
  <si>
    <t>D1SO147</t>
  </si>
  <si>
    <t>D1SO152</t>
  </si>
  <si>
    <t>D1SO154</t>
  </si>
  <si>
    <t>D1SO155</t>
  </si>
  <si>
    <t>D1SO156A</t>
  </si>
  <si>
    <t>D1SO156B</t>
  </si>
  <si>
    <t>D1SO157</t>
  </si>
  <si>
    <t>D1SO163</t>
  </si>
  <si>
    <t>D1SO165A</t>
  </si>
  <si>
    <t>D1SO167</t>
  </si>
  <si>
    <t>D1SO169</t>
  </si>
  <si>
    <t>D1SO170</t>
  </si>
  <si>
    <t>D1SO171</t>
  </si>
  <si>
    <t>D1SO172</t>
  </si>
  <si>
    <t>D1SO174</t>
  </si>
  <si>
    <t>D1SO176</t>
  </si>
  <si>
    <t>D1SO177</t>
  </si>
  <si>
    <t>D1SO178</t>
  </si>
  <si>
    <t>D1SO181dial</t>
  </si>
  <si>
    <t>DBP05-14</t>
  </si>
  <si>
    <t>DBP05-16</t>
  </si>
  <si>
    <t>Pre separation CPS</t>
  </si>
  <si>
    <t>Total sample activity based on Bi-214</t>
  </si>
  <si>
    <t>R2 = 0.973</t>
  </si>
  <si>
    <t>Estimated activity (Bq)</t>
  </si>
  <si>
    <t>PB-210 Uncertainty</t>
  </si>
  <si>
    <t>BI-214 Activity at count</t>
  </si>
  <si>
    <t>BI-214 Uncertainty</t>
  </si>
  <si>
    <t>PB-214 Activity at count</t>
  </si>
  <si>
    <t>2700/500 2 particles</t>
    <phoneticPr fontId="9" type="noConversion"/>
  </si>
  <si>
    <t>Near high-activity find, made ground</t>
  </si>
  <si>
    <t>W of 1st slip</t>
  </si>
  <si>
    <t>RA-226 Activity at count</t>
  </si>
  <si>
    <t>RA-226 Uncertainty</t>
  </si>
  <si>
    <t>DBP-04-13/14 1</t>
  </si>
  <si>
    <t>DBP-08-04</t>
  </si>
  <si>
    <t>DBP-08-05</t>
  </si>
  <si>
    <t>DBP-08-12</t>
  </si>
  <si>
    <t>DBP-08-13</t>
  </si>
  <si>
    <t>DBP-08-14</t>
  </si>
  <si>
    <t>DBP-08-15</t>
  </si>
  <si>
    <t>DBP-08-16</t>
  </si>
  <si>
    <t>DBP-08-17</t>
  </si>
  <si>
    <t>Lead</t>
  </si>
  <si>
    <t>DBP 09 01</t>
  </si>
  <si>
    <t>DBP 09 02</t>
  </si>
  <si>
    <t>DBP 09 03</t>
  </si>
  <si>
    <t>DBP 09 04</t>
  </si>
  <si>
    <t>DBP 09 05</t>
  </si>
  <si>
    <t>DBP 09 06</t>
  </si>
  <si>
    <t>DBP 09 07</t>
  </si>
  <si>
    <t>DBP 09 08</t>
  </si>
  <si>
    <t>DBP 09 09</t>
  </si>
  <si>
    <t>DBP 09 10</t>
  </si>
  <si>
    <t>DBP 09 11</t>
  </si>
  <si>
    <t>DBP-07-12c</t>
  </si>
  <si>
    <t>DBP 09 20</t>
  </si>
  <si>
    <t>DBP-16-03</t>
  </si>
  <si>
    <t>DBP-16-04</t>
  </si>
  <si>
    <t>DBP-16-05</t>
  </si>
  <si>
    <t>DBP-16-09</t>
  </si>
  <si>
    <t>DBP-16-10</t>
  </si>
  <si>
    <t>DBP-16-11</t>
  </si>
  <si>
    <t>DBP-16-12</t>
  </si>
  <si>
    <t>DBP-16-13</t>
  </si>
  <si>
    <t>DBP-16-14</t>
  </si>
  <si>
    <t>many &lt; 1mm</t>
  </si>
  <si>
    <t>DBP 09 21</t>
  </si>
  <si>
    <t>DBP 09 22</t>
  </si>
  <si>
    <t>DBP 09 23</t>
  </si>
  <si>
    <t>Y</t>
    <phoneticPr fontId="14" type="noConversion"/>
  </si>
  <si>
    <t>y</t>
    <phoneticPr fontId="14" type="noConversion"/>
  </si>
  <si>
    <t>AMEC REF</t>
    <phoneticPr fontId="14" type="noConversion"/>
  </si>
  <si>
    <t>0.5m</t>
    <phoneticPr fontId="14" type="noConversion"/>
  </si>
  <si>
    <t>1.5m</t>
    <phoneticPr fontId="14" type="noConversion"/>
  </si>
  <si>
    <t>0.3m</t>
    <phoneticPr fontId="14" type="noConversion"/>
  </si>
  <si>
    <t>02.7m</t>
    <phoneticPr fontId="14" type="noConversion"/>
  </si>
  <si>
    <t>DBP 09 32</t>
  </si>
  <si>
    <t>DBP 09 33</t>
  </si>
  <si>
    <t>y</t>
  </si>
  <si>
    <t>DBP-10-01</t>
  </si>
  <si>
    <t>DBP-10-02</t>
  </si>
  <si>
    <t>DBP-10-03</t>
  </si>
  <si>
    <t>0.3-0.4m</t>
    <phoneticPr fontId="14" type="noConversion"/>
  </si>
  <si>
    <t>1.1m</t>
    <phoneticPr fontId="14" type="noConversion"/>
  </si>
  <si>
    <t>surface</t>
    <phoneticPr fontId="14" type="noConversion"/>
  </si>
  <si>
    <t>0.4m</t>
    <phoneticPr fontId="14" type="noConversion"/>
  </si>
  <si>
    <t>1.0m</t>
    <phoneticPr fontId="14" type="noConversion"/>
  </si>
  <si>
    <t>0.2m</t>
    <phoneticPr fontId="14" type="noConversion"/>
  </si>
  <si>
    <t>0.1m</t>
    <phoneticPr fontId="14" type="noConversion"/>
  </si>
  <si>
    <t>0.5-0.8m</t>
    <phoneticPr fontId="14" type="noConversion"/>
  </si>
  <si>
    <t>0.2m</t>
    <phoneticPr fontId="14" type="noConversion"/>
  </si>
  <si>
    <t>0.7m</t>
    <phoneticPr fontId="14" type="noConversion"/>
  </si>
  <si>
    <t>0.35m</t>
    <phoneticPr fontId="14" type="noConversion"/>
  </si>
  <si>
    <t>0.75m</t>
    <phoneticPr fontId="14" type="noConversion"/>
  </si>
  <si>
    <t>0.25m</t>
    <phoneticPr fontId="14" type="noConversion"/>
  </si>
  <si>
    <t>0.3m  v.small</t>
    <phoneticPr fontId="14" type="noConversion"/>
  </si>
  <si>
    <t>many small</t>
    <phoneticPr fontId="14" type="noConversion"/>
  </si>
  <si>
    <t>TP3/3/046</t>
    <phoneticPr fontId="14" type="noConversion"/>
  </si>
  <si>
    <t>TP6/2/061</t>
    <phoneticPr fontId="14" type="noConversion"/>
  </si>
  <si>
    <t>DBP-04-20</t>
  </si>
  <si>
    <t>DBP-04-21</t>
  </si>
  <si>
    <t>DBP-04-22</t>
  </si>
  <si>
    <t>DBP-04-23</t>
  </si>
  <si>
    <t>DBP-04-24</t>
  </si>
  <si>
    <t>DBP-04-25</t>
  </si>
  <si>
    <t>DBP-04-26</t>
  </si>
  <si>
    <t>Between slips 2 &amp; 3</t>
  </si>
  <si>
    <t>DBP-05-13</t>
  </si>
  <si>
    <t>DBP-05-14</t>
  </si>
  <si>
    <t>DBP-05-15</t>
  </si>
  <si>
    <t>DBP-05-16</t>
  </si>
  <si>
    <t>Top 2m of beach  E of slipways</t>
  </si>
  <si>
    <t>DBP-06-01</t>
  </si>
  <si>
    <t>DBP-06-02</t>
  </si>
  <si>
    <t>DBP-06-03</t>
  </si>
  <si>
    <t>DBP-06-04</t>
  </si>
  <si>
    <t>DBP-06-05</t>
  </si>
  <si>
    <t>DBP-06-06</t>
  </si>
  <si>
    <t>DBP-06-07</t>
  </si>
  <si>
    <t>DBP-06-08</t>
  </si>
  <si>
    <t>DBP-06-09</t>
  </si>
  <si>
    <t>DBP-06-10</t>
  </si>
  <si>
    <t>DBP-06-11</t>
  </si>
  <si>
    <t>DBP-06-12</t>
  </si>
  <si>
    <t>DBP-06-13</t>
  </si>
  <si>
    <t>DBP-06-14</t>
  </si>
  <si>
    <t>DBP-06-15</t>
  </si>
  <si>
    <t>DBP-06-16</t>
  </si>
  <si>
    <t>Many small particles - not separated - counted in original container</t>
  </si>
  <si>
    <t>Not seperated - counted in original container</t>
  </si>
  <si>
    <t>5 x 2</t>
    <phoneticPr fontId="9" type="noConversion"/>
  </si>
  <si>
    <t>49 x 22</t>
    <phoneticPr fontId="9" type="noConversion"/>
  </si>
  <si>
    <t>ERL separate &amp; count?</t>
  </si>
  <si>
    <t>√</t>
  </si>
  <si>
    <t>ERL to process?</t>
  </si>
  <si>
    <t>Saturation</t>
  </si>
  <si>
    <t>DBP-07-01</t>
  </si>
  <si>
    <t>DBP-14-19</t>
  </si>
  <si>
    <t>DBP-14-20</t>
  </si>
  <si>
    <t>DBP-07-05</t>
  </si>
  <si>
    <t>DBP-12-03</t>
  </si>
  <si>
    <t>DBP-12-04</t>
  </si>
  <si>
    <t>DBP-12-05</t>
  </si>
  <si>
    <t>DBP-12-06</t>
  </si>
  <si>
    <t>DBP-12-07</t>
  </si>
  <si>
    <t>DBP-12-08</t>
  </si>
  <si>
    <t>DBP-03-01</t>
  </si>
  <si>
    <t>DBP-03-02</t>
  </si>
  <si>
    <t>DBP-03-03</t>
  </si>
  <si>
    <t>DBP-03-04</t>
  </si>
  <si>
    <t>DBP-03-05</t>
  </si>
  <si>
    <t>DBP-03-06</t>
  </si>
  <si>
    <t>DBP-03-07</t>
  </si>
  <si>
    <t>DBP-03-08</t>
  </si>
  <si>
    <t>DBP-03-09</t>
  </si>
  <si>
    <t>DBP-03-10</t>
  </si>
  <si>
    <t>DBP-03-11</t>
  </si>
  <si>
    <t>DBP-03-12</t>
  </si>
  <si>
    <t>DBP-03-13</t>
  </si>
  <si>
    <t>DBP-03-14</t>
  </si>
  <si>
    <t>DBP-03-15</t>
  </si>
  <si>
    <t>DBP-12-35</t>
  </si>
  <si>
    <t>DBP-12-36</t>
  </si>
  <si>
    <t>E. Of slipway</t>
  </si>
  <si>
    <t>Sailing club East</t>
  </si>
  <si>
    <t>DBP-13-01</t>
  </si>
  <si>
    <t>DBP 30 09 1/2</t>
  </si>
  <si>
    <t>DBP 30 09 2/2</t>
  </si>
  <si>
    <t>0.5 x 1</t>
  </si>
  <si>
    <t>Factors</t>
  </si>
  <si>
    <t>x-squared</t>
  </si>
  <si>
    <t>x</t>
  </si>
  <si>
    <t>const.</t>
  </si>
  <si>
    <t>ma</t>
  </si>
  <si>
    <t>DBP 39 01 1</t>
  </si>
  <si>
    <t>DBP 39 01 2</t>
  </si>
  <si>
    <t>DBP 39 02 1</t>
  </si>
  <si>
    <t>DBP 39 02 2</t>
  </si>
  <si>
    <t>DBP 39 02 3</t>
  </si>
  <si>
    <t>DBP 39 03 1</t>
  </si>
  <si>
    <t>DBP 39 03 2</t>
  </si>
  <si>
    <t>DBP 39 04 1</t>
  </si>
  <si>
    <t>DBP 39 04 2</t>
  </si>
  <si>
    <t>DBP 39 22 1</t>
  </si>
  <si>
    <t>DBP 39 22 2</t>
  </si>
  <si>
    <t>DBP 39 27 1</t>
  </si>
  <si>
    <t>DBP 39 27 2</t>
  </si>
  <si>
    <t>DBP 30 36 2/5</t>
  </si>
  <si>
    <t>DBP 30 36 3/5</t>
  </si>
  <si>
    <t>DBP 30 36 4/5</t>
  </si>
  <si>
    <t>DBP 30 36 5/5</t>
  </si>
  <si>
    <t>12 x 7</t>
  </si>
  <si>
    <t>DBP 39 30 1</t>
  </si>
  <si>
    <t>DBP 39 30 2</t>
  </si>
  <si>
    <t>DBP 39 30 3</t>
  </si>
  <si>
    <t>DBP 39 30 4</t>
  </si>
  <si>
    <t>DBP 39 05      TP2/3/20</t>
  </si>
  <si>
    <t>DBP 39 06      TP3/1/026 1.1m</t>
  </si>
  <si>
    <t>DBP 39 07        TP3/2/30</t>
  </si>
  <si>
    <t>DBP 39 08       TP3/2/31B 0.3m</t>
  </si>
  <si>
    <t>DBP 39 09       TP3/2/31B 1.1m</t>
  </si>
  <si>
    <t>DBP 39 10       TP3/2/033</t>
  </si>
  <si>
    <t>DBP 39 11       TP3/3/37</t>
  </si>
  <si>
    <t>DBP 39 12       TP3/3/46</t>
  </si>
  <si>
    <t>DBP 39 13        TP3/3/46</t>
  </si>
  <si>
    <t>DBP-11-09</t>
  </si>
  <si>
    <t>DBP-11-10</t>
  </si>
  <si>
    <t>DBP-11-11</t>
  </si>
  <si>
    <t>DBP-11-12</t>
  </si>
  <si>
    <t>DBP-11-13</t>
  </si>
  <si>
    <t>DBP-11-14</t>
  </si>
  <si>
    <t>DBP-11-15</t>
  </si>
  <si>
    <t>DBP-11-16</t>
  </si>
  <si>
    <t>DBP-11-17</t>
  </si>
  <si>
    <t>DBP-10-30</t>
  </si>
  <si>
    <t>DBP-10-31</t>
  </si>
  <si>
    <t>Y</t>
  </si>
  <si>
    <t>DBP-14-08</t>
  </si>
  <si>
    <t>DBP-14-09</t>
  </si>
  <si>
    <t>DBP-14-10</t>
  </si>
  <si>
    <t>DBP-11-34</t>
  </si>
  <si>
    <t>DBP-11-35</t>
  </si>
  <si>
    <t>DBP-11-36</t>
  </si>
  <si>
    <t>Gross Gamma count</t>
  </si>
  <si>
    <t>Source gamma count</t>
  </si>
  <si>
    <t>Dose assessmet</t>
  </si>
  <si>
    <t>DBP-11-01</t>
  </si>
  <si>
    <t>DBP-11-02</t>
  </si>
  <si>
    <t>03 05</t>
    <phoneticPr fontId="9" type="noConversion"/>
  </si>
  <si>
    <t>03 09</t>
    <phoneticPr fontId="9" type="noConversion"/>
  </si>
  <si>
    <t>03 12</t>
    <phoneticPr fontId="9" type="noConversion"/>
  </si>
  <si>
    <t>11 09</t>
    <phoneticPr fontId="9" type="noConversion"/>
  </si>
  <si>
    <t>11 12</t>
    <phoneticPr fontId="9" type="noConversion"/>
  </si>
  <si>
    <t>11 13</t>
    <phoneticPr fontId="9" type="noConversion"/>
  </si>
  <si>
    <t>11 18</t>
    <phoneticPr fontId="9" type="noConversion"/>
  </si>
  <si>
    <t>11 25</t>
    <phoneticPr fontId="9" type="noConversion"/>
  </si>
  <si>
    <t>16-22</t>
    <phoneticPr fontId="9" type="noConversion"/>
  </si>
  <si>
    <t>22 05</t>
    <phoneticPr fontId="9" type="noConversion"/>
  </si>
  <si>
    <t>05 05</t>
    <phoneticPr fontId="9" type="noConversion"/>
  </si>
  <si>
    <t>30 33</t>
    <phoneticPr fontId="9" type="noConversion"/>
  </si>
  <si>
    <t>03 04</t>
    <phoneticPr fontId="9" type="noConversion"/>
  </si>
  <si>
    <t>03 18</t>
    <phoneticPr fontId="9" type="noConversion"/>
  </si>
  <si>
    <t>16 18</t>
    <phoneticPr fontId="9" type="noConversion"/>
  </si>
  <si>
    <t>22 08</t>
    <phoneticPr fontId="9" type="noConversion"/>
  </si>
  <si>
    <t>24 12</t>
    <phoneticPr fontId="9" type="noConversion"/>
  </si>
  <si>
    <t>24 19</t>
    <phoneticPr fontId="9" type="noConversion"/>
  </si>
  <si>
    <t>Sample name</t>
    <phoneticPr fontId="9" type="noConversion"/>
  </si>
  <si>
    <t>Sample ref</t>
    <phoneticPr fontId="9" type="noConversion"/>
  </si>
  <si>
    <t>Under slip 2</t>
  </si>
  <si>
    <t>Orange Inert material</t>
  </si>
  <si>
    <t>DBP-04-01</t>
  </si>
  <si>
    <t>DBP-08-06</t>
  </si>
  <si>
    <t>DBP-08-07</t>
  </si>
  <si>
    <t>DBP-08-08</t>
  </si>
  <si>
    <t>DBP-08-09</t>
  </si>
  <si>
    <t>DBP-08-10</t>
  </si>
  <si>
    <t>DBP 36 01</t>
  </si>
  <si>
    <t>DBP 36 02</t>
  </si>
  <si>
    <t>DBP 36 03</t>
  </si>
  <si>
    <t>DBP 36 04</t>
  </si>
  <si>
    <t>DBP 36 05</t>
  </si>
  <si>
    <t>DBP 36 06</t>
  </si>
  <si>
    <t>DBP 36 07</t>
  </si>
  <si>
    <t>E of E slipway</t>
  </si>
  <si>
    <t>15cm</t>
  </si>
  <si>
    <t>10cm</t>
  </si>
  <si>
    <t>Surf</t>
  </si>
  <si>
    <t>26 x 18</t>
  </si>
  <si>
    <t>10 x 10</t>
  </si>
  <si>
    <t>70 x 70</t>
  </si>
  <si>
    <t>DBP 09 13</t>
  </si>
  <si>
    <t>DBP 09 14</t>
  </si>
  <si>
    <t>DBP 09 15</t>
  </si>
  <si>
    <t>DBP 09 16</t>
  </si>
  <si>
    <t>DBP 09 17</t>
  </si>
  <si>
    <t>DBP 09 18</t>
  </si>
  <si>
    <t>DBP 09 19</t>
  </si>
  <si>
    <t>DBP 39 20        TP7/2/100</t>
  </si>
  <si>
    <t>DBP 39 21        TP7/2/101</t>
  </si>
  <si>
    <t>DBP 39 23        BH2/3/003</t>
  </si>
  <si>
    <t>DBP 39 24        TP3/3/103</t>
  </si>
  <si>
    <t>DBP 39 25       TP77/2/100 4mNW</t>
  </si>
  <si>
    <t>DBP 39 26       TP2/2/033C</t>
  </si>
  <si>
    <t>DBP 39 29        TP6/2/055B</t>
  </si>
  <si>
    <t>DBP 39 31       TP3/3/30</t>
  </si>
  <si>
    <t>DBP 39 30        TP3/3/37 1.8m</t>
  </si>
  <si>
    <t>0.25-0.35m</t>
    <phoneticPr fontId="14" type="noConversion"/>
  </si>
  <si>
    <t>1.05m</t>
    <phoneticPr fontId="14" type="noConversion"/>
  </si>
  <si>
    <t>1.1-1.25m</t>
    <phoneticPr fontId="14" type="noConversion"/>
  </si>
  <si>
    <t>0.6m</t>
    <phoneticPr fontId="14" type="noConversion"/>
  </si>
  <si>
    <t>DBP 39 01        TP1/1/007</t>
  </si>
  <si>
    <t>DBP 39 02         TP2/1/09</t>
  </si>
  <si>
    <t>DBP 39 03         TP2/2/015</t>
  </si>
  <si>
    <t>DBP 39 04        TP2/2/016</t>
  </si>
  <si>
    <t>21 x 41</t>
  </si>
  <si>
    <t>many v small</t>
  </si>
  <si>
    <t>Many &lt;1</t>
  </si>
  <si>
    <t>7 x 8</t>
  </si>
  <si>
    <t>19 x 19</t>
  </si>
  <si>
    <t>45 x 60</t>
  </si>
  <si>
    <t>3 x 5.5</t>
  </si>
  <si>
    <t>33 x 37</t>
  </si>
  <si>
    <t>50 x 56</t>
  </si>
  <si>
    <t>21 x 23</t>
  </si>
  <si>
    <t>23 x 20</t>
  </si>
  <si>
    <t>11 x 18</t>
  </si>
  <si>
    <t>40 x 71</t>
  </si>
  <si>
    <t>10 x 24</t>
  </si>
  <si>
    <t>22 x 33</t>
  </si>
  <si>
    <t>20 x 14</t>
  </si>
  <si>
    <t>25 x 32</t>
  </si>
  <si>
    <t>43 x 55</t>
  </si>
  <si>
    <t>2 x 3.5</t>
  </si>
  <si>
    <t>33 x 35</t>
  </si>
  <si>
    <t>TP6/2/063</t>
    <phoneticPr fontId="14" type="noConversion"/>
  </si>
  <si>
    <t>TP6/2/064</t>
    <phoneticPr fontId="14" type="noConversion"/>
  </si>
  <si>
    <t>TP7/2/086</t>
    <phoneticPr fontId="14" type="noConversion"/>
  </si>
  <si>
    <t>TPNH/096</t>
    <phoneticPr fontId="14" type="noConversion"/>
  </si>
  <si>
    <t>TP7/2/097</t>
    <phoneticPr fontId="14" type="noConversion"/>
  </si>
  <si>
    <t>TP7/2/100</t>
    <phoneticPr fontId="14" type="noConversion"/>
  </si>
  <si>
    <t>Live Time</t>
  </si>
  <si>
    <t>PB-210 Activity at count</t>
  </si>
  <si>
    <t>Notes</t>
  </si>
  <si>
    <t>DBP-16-06</t>
  </si>
  <si>
    <t>DBP 30-08 1/3</t>
  </si>
  <si>
    <t>DBP 30-08 2/3</t>
  </si>
  <si>
    <t>DBP 30-08 3/3</t>
  </si>
  <si>
    <t>35 x 25</t>
  </si>
  <si>
    <t>20cm</t>
    <phoneticPr fontId="14" type="noConversion"/>
  </si>
  <si>
    <t>0-2cm</t>
    <phoneticPr fontId="14" type="noConversion"/>
  </si>
  <si>
    <t>10cm</t>
    <phoneticPr fontId="14" type="noConversion"/>
  </si>
  <si>
    <t>60cm</t>
    <phoneticPr fontId="14" type="noConversion"/>
  </si>
  <si>
    <t>40cm</t>
    <phoneticPr fontId="14" type="noConversion"/>
  </si>
  <si>
    <t>30cm</t>
    <phoneticPr fontId="14" type="noConversion"/>
  </si>
  <si>
    <t>10cm</t>
    <phoneticPr fontId="14" type="noConversion"/>
  </si>
  <si>
    <t>10cm</t>
    <phoneticPr fontId="14" type="noConversion"/>
  </si>
  <si>
    <t>2cm</t>
    <phoneticPr fontId="14" type="noConversion"/>
  </si>
  <si>
    <t>Surface</t>
    <phoneticPr fontId="14" type="noConversion"/>
  </si>
  <si>
    <t>15cm</t>
    <phoneticPr fontId="14" type="noConversion"/>
  </si>
  <si>
    <t>5cm</t>
    <phoneticPr fontId="14" type="noConversion"/>
  </si>
  <si>
    <t>25cm</t>
    <phoneticPr fontId="14" type="noConversion"/>
  </si>
  <si>
    <t>Boat storage area</t>
    <phoneticPr fontId="14" type="noConversion"/>
  </si>
  <si>
    <t>y</t>
    <phoneticPr fontId="14" type="noConversion"/>
  </si>
  <si>
    <t>y</t>
    <phoneticPr fontId="14" type="noConversion"/>
  </si>
  <si>
    <t>y</t>
    <phoneticPr fontId="14" type="noConversion"/>
  </si>
  <si>
    <t>DBP 37 32</t>
    <phoneticPr fontId="14" type="noConversion"/>
  </si>
  <si>
    <t>DBP 37 33</t>
    <phoneticPr fontId="14" type="noConversion"/>
  </si>
  <si>
    <t>DBP 38 01</t>
    <phoneticPr fontId="14" type="noConversion"/>
  </si>
  <si>
    <t>DBP 38 02</t>
  </si>
  <si>
    <t>DBP 38 03</t>
  </si>
  <si>
    <t>DBP-07-02</t>
  </si>
  <si>
    <t>DBP-07-03</t>
  </si>
  <si>
    <t>DBP-07-04</t>
  </si>
  <si>
    <t>42 x 82</t>
  </si>
  <si>
    <t>3 x 4.5</t>
  </si>
  <si>
    <t>13 x 15</t>
  </si>
  <si>
    <t>5 x 5.5</t>
  </si>
  <si>
    <t>1 x 2.5</t>
  </si>
  <si>
    <t>.5 x .5</t>
  </si>
  <si>
    <t>14 x 18</t>
  </si>
  <si>
    <t>6 x 7</t>
  </si>
  <si>
    <t>12 x 12</t>
  </si>
  <si>
    <t>9 x 13</t>
  </si>
  <si>
    <t>5 x 8</t>
  </si>
  <si>
    <t>58 x 46</t>
  </si>
  <si>
    <t>65 x 76</t>
  </si>
  <si>
    <t>60 x 74</t>
  </si>
  <si>
    <t>3.5 x 4.5</t>
  </si>
  <si>
    <t>TP7/2/101</t>
  </si>
  <si>
    <t>TP7/2/102</t>
  </si>
  <si>
    <t>BH2/3/003</t>
    <phoneticPr fontId="14" type="noConversion"/>
  </si>
  <si>
    <t>TP3/3/103</t>
    <phoneticPr fontId="14" type="noConversion"/>
  </si>
  <si>
    <t>TP7/2/100</t>
    <phoneticPr fontId="14" type="noConversion"/>
  </si>
  <si>
    <t>TP3/2/033C</t>
    <phoneticPr fontId="14" type="noConversion"/>
  </si>
  <si>
    <t>TP7/2/074</t>
    <phoneticPr fontId="14" type="noConversion"/>
  </si>
  <si>
    <t>TP6/2/055B</t>
    <phoneticPr fontId="14" type="noConversion"/>
  </si>
  <si>
    <t>TP6/2/065</t>
    <phoneticPr fontId="14" type="noConversion"/>
  </si>
  <si>
    <t>TP3/3/037</t>
    <phoneticPr fontId="14" type="noConversion"/>
  </si>
  <si>
    <t>DBP 39 05</t>
  </si>
  <si>
    <t>DBP 39 06</t>
  </si>
  <si>
    <t>DBP 39 07</t>
  </si>
  <si>
    <t>DBP 39 08</t>
  </si>
  <si>
    <t>DBP 39 09</t>
  </si>
  <si>
    <t>DBP 39 10</t>
  </si>
  <si>
    <t>DBP 39 11</t>
  </si>
  <si>
    <t>DBP 39 12</t>
  </si>
  <si>
    <t>DBP 39 13</t>
  </si>
  <si>
    <t>DBP 39 14</t>
  </si>
  <si>
    <t>DBP 39 15</t>
  </si>
  <si>
    <t>DBP 39 16</t>
  </si>
  <si>
    <t>DBP 39 17</t>
  </si>
  <si>
    <t>DBP 39 18</t>
  </si>
  <si>
    <t>DBP 39 19</t>
  </si>
  <si>
    <t>DBP 39 20</t>
  </si>
  <si>
    <t>DBP 39 21</t>
  </si>
  <si>
    <t>DBP 39 24</t>
  </si>
  <si>
    <t>DBP 39 25</t>
  </si>
  <si>
    <t>DBP 39 26</t>
  </si>
  <si>
    <t>DBP 39 29</t>
  </si>
  <si>
    <t>DBP 39 28 1</t>
  </si>
  <si>
    <t>DBP 39 28 2</t>
  </si>
  <si>
    <t>DBP 39 28 3</t>
  </si>
  <si>
    <t>DBP 39 28 4</t>
  </si>
  <si>
    <t>&lt;10cm</t>
    <phoneticPr fontId="14" type="noConversion"/>
  </si>
  <si>
    <t>Image only</t>
    <phoneticPr fontId="14" type="noConversion"/>
  </si>
  <si>
    <t>Dial</t>
    <phoneticPr fontId="14" type="noConversion"/>
  </si>
  <si>
    <t>Switch</t>
    <phoneticPr fontId="14" type="noConversion"/>
  </si>
  <si>
    <t>DBP 39 31</t>
  </si>
  <si>
    <t>TP3/3/040</t>
    <phoneticPr fontId="14" type="noConversion"/>
  </si>
  <si>
    <t>S of Clubhouse</t>
    <phoneticPr fontId="14" type="noConversion"/>
  </si>
  <si>
    <t>E of New Harbour</t>
    <phoneticPr fontId="14" type="noConversion"/>
  </si>
  <si>
    <t>Clubhouse mound</t>
    <phoneticPr fontId="14" type="noConversion"/>
  </si>
  <si>
    <t>Headland</t>
    <phoneticPr fontId="14" type="noConversion"/>
  </si>
  <si>
    <t>Boat park</t>
    <phoneticPr fontId="14" type="noConversion"/>
  </si>
  <si>
    <t>Ross plantation foreshore</t>
    <phoneticPr fontId="14" type="noConversion"/>
  </si>
  <si>
    <t>Beach</t>
    <phoneticPr fontId="14" type="noConversion"/>
  </si>
  <si>
    <t>Sailing Club</t>
    <phoneticPr fontId="14" type="noConversion"/>
  </si>
  <si>
    <t>Headland Beach</t>
    <phoneticPr fontId="14" type="noConversion"/>
  </si>
  <si>
    <t>Clubhouse headland</t>
    <phoneticPr fontId="14" type="noConversion"/>
  </si>
  <si>
    <t>DBP 38 04</t>
  </si>
  <si>
    <t>DBP-07-06</t>
  </si>
  <si>
    <t>DBP-07-07</t>
  </si>
  <si>
    <t>DBP-07-08</t>
  </si>
  <si>
    <t>DBP-07-09</t>
  </si>
  <si>
    <t>DBP-07-10</t>
  </si>
  <si>
    <t>DBP-12-09</t>
  </si>
  <si>
    <t>Many small on masking tape</t>
  </si>
  <si>
    <t>DBP 39 14       TP6/2/061</t>
  </si>
  <si>
    <t>DBP 39 15        TP6/2/063</t>
  </si>
  <si>
    <t>DBP 39 16       TP6/2/064</t>
  </si>
  <si>
    <t>DBP 39 17        TP7/2/086</t>
  </si>
  <si>
    <t>DBP 39 18        TPNH 96</t>
  </si>
  <si>
    <t>DBP 39 19       TP7/2/97</t>
  </si>
  <si>
    <t>DBP-11-18</t>
  </si>
  <si>
    <t>DBP-11-19</t>
  </si>
  <si>
    <t>DBP-11-20</t>
  </si>
  <si>
    <t>DBP-11-21</t>
  </si>
  <si>
    <t>DBP-11-22</t>
  </si>
  <si>
    <t>DBP-11-23</t>
  </si>
  <si>
    <t>1. Estimated sample activity based on Bi-214</t>
  </si>
  <si>
    <t>2. Estimated sample activity based on Bi-214</t>
  </si>
  <si>
    <t>7 x 3</t>
  </si>
  <si>
    <t>17 x 13</t>
  </si>
  <si>
    <t>22 x 9</t>
  </si>
  <si>
    <t>36 x 24</t>
  </si>
  <si>
    <t>21 x 19</t>
  </si>
  <si>
    <t>65 x 33</t>
  </si>
  <si>
    <t>3. Estimated sample activity based on Bi-214</t>
  </si>
  <si>
    <t>TP2/1/009</t>
    <phoneticPr fontId="14" type="noConversion"/>
  </si>
  <si>
    <t>TP2/2/015</t>
    <phoneticPr fontId="14" type="noConversion"/>
  </si>
  <si>
    <t>TP2/2/016</t>
  </si>
  <si>
    <t>TP2/3/020</t>
    <phoneticPr fontId="14" type="noConversion"/>
  </si>
  <si>
    <t>TP3/1/026</t>
    <phoneticPr fontId="14" type="noConversion"/>
  </si>
  <si>
    <t>TP3/2/030</t>
    <phoneticPr fontId="14" type="noConversion"/>
  </si>
  <si>
    <t>TP3/2/031B</t>
    <phoneticPr fontId="14" type="noConversion"/>
  </si>
  <si>
    <t>TP3/2/033</t>
    <phoneticPr fontId="14" type="noConversion"/>
  </si>
  <si>
    <t>TP3/3/037</t>
    <phoneticPr fontId="14" type="noConversion"/>
  </si>
  <si>
    <t>24 23</t>
    <phoneticPr fontId="9" type="noConversion"/>
  </si>
  <si>
    <t>Between slips 1 &amp; 2</t>
  </si>
  <si>
    <t>Jetty wall w of slip</t>
    <phoneticPr fontId="14" type="noConversion"/>
  </si>
  <si>
    <t>Between w and central slips</t>
    <phoneticPr fontId="14" type="noConversion"/>
  </si>
  <si>
    <t>DBP 41 01</t>
    <phoneticPr fontId="14" type="noConversion"/>
  </si>
  <si>
    <t>DBP 41 02</t>
    <phoneticPr fontId="14" type="noConversion"/>
  </si>
  <si>
    <t>7cm small</t>
    <phoneticPr fontId="14" type="noConversion"/>
  </si>
  <si>
    <t>DBP 42 01</t>
    <phoneticPr fontId="14" type="noConversion"/>
  </si>
  <si>
    <t>DBP 42 02</t>
  </si>
  <si>
    <t>DBP 42 03</t>
  </si>
  <si>
    <t>DBP 42 04</t>
  </si>
  <si>
    <t>DBP 42 05</t>
  </si>
  <si>
    <t>DBP 42 06</t>
  </si>
  <si>
    <t>DBP 42 07</t>
  </si>
  <si>
    <t>DBP 42 08</t>
  </si>
  <si>
    <t>DBP 42 09</t>
  </si>
  <si>
    <t>DBP 42 10</t>
  </si>
  <si>
    <t>DBP 42 11</t>
  </si>
  <si>
    <t>DBP 42 12</t>
  </si>
  <si>
    <t>DBP 42 13</t>
  </si>
  <si>
    <t>DBP 42 14</t>
  </si>
  <si>
    <t>DBP 42 15</t>
  </si>
  <si>
    <t>DBP 42 16</t>
  </si>
  <si>
    <t>DBP 42 17</t>
  </si>
  <si>
    <t>DBP 42 18</t>
  </si>
  <si>
    <t>DBP 42 19</t>
  </si>
  <si>
    <t>DBP 42 20</t>
  </si>
  <si>
    <t>DBP 42 21</t>
  </si>
  <si>
    <t>Bag</t>
    <phoneticPr fontId="14" type="noConversion"/>
  </si>
  <si>
    <t>20cm</t>
    <phoneticPr fontId="14" type="noConversion"/>
  </si>
  <si>
    <t>5cm</t>
    <phoneticPr fontId="14" type="noConversion"/>
  </si>
  <si>
    <t>2cm</t>
    <phoneticPr fontId="14" type="noConversion"/>
  </si>
  <si>
    <t>&lt;10cm</t>
    <phoneticPr fontId="14" type="noConversion"/>
  </si>
  <si>
    <t>5-10cm</t>
    <phoneticPr fontId="14" type="noConversion"/>
  </si>
  <si>
    <t>10cm</t>
    <phoneticPr fontId="14" type="noConversion"/>
  </si>
  <si>
    <t>DBP 39 28        TP6/2/065</t>
  </si>
  <si>
    <t>DBP 39 27       TP7/2/074</t>
  </si>
  <si>
    <t>DBP 44 01</t>
  </si>
  <si>
    <t>DBP 44 02</t>
  </si>
  <si>
    <t>DBP 44 03</t>
  </si>
  <si>
    <t>DBP 44 04</t>
  </si>
  <si>
    <t>DBP 44 05</t>
  </si>
  <si>
    <t>DBP 44 06</t>
  </si>
  <si>
    <t>DBP 44 07</t>
  </si>
  <si>
    <t>DBP 44 08</t>
  </si>
  <si>
    <t>DBP 44 09</t>
  </si>
  <si>
    <t>DBP 44 10</t>
  </si>
  <si>
    <t>DBP 44 11</t>
  </si>
  <si>
    <t>DBP 44 12</t>
  </si>
  <si>
    <t>DBP 44 13</t>
  </si>
  <si>
    <t>DBP 44 14</t>
  </si>
  <si>
    <t>DBP 44 15</t>
  </si>
  <si>
    <t>DBP 44 16</t>
  </si>
  <si>
    <t>DBP 44 17</t>
  </si>
  <si>
    <t>DBP 44 18</t>
  </si>
  <si>
    <t>DBP 44 19</t>
  </si>
  <si>
    <t>DBP 44 20</t>
  </si>
  <si>
    <t>DBP 44 21</t>
  </si>
  <si>
    <t>DBP 44 22</t>
  </si>
  <si>
    <t>DBP 44 23</t>
  </si>
  <si>
    <t xml:space="preserve">2 cm </t>
  </si>
  <si>
    <t>10 cm</t>
  </si>
  <si>
    <t>3 cm</t>
  </si>
  <si>
    <t>25 cm</t>
  </si>
  <si>
    <t>50 cm</t>
  </si>
  <si>
    <t>15 cm</t>
  </si>
  <si>
    <t>30 cm</t>
  </si>
  <si>
    <t>1 cm</t>
  </si>
  <si>
    <t>DBP 44 24</t>
  </si>
  <si>
    <t>DBP 45 01</t>
  </si>
  <si>
    <t>DBP 45 03</t>
  </si>
  <si>
    <t>DBP 45 02</t>
  </si>
  <si>
    <t>DBP 45 04</t>
  </si>
  <si>
    <t>DBP 45 05</t>
  </si>
  <si>
    <t>DBP 45 06</t>
  </si>
  <si>
    <t>DBP 45 07</t>
  </si>
  <si>
    <t>DBP 45 08</t>
  </si>
  <si>
    <t>DBP 45 09</t>
  </si>
  <si>
    <t>DBP 45 10</t>
  </si>
  <si>
    <t>DBP 45 11</t>
  </si>
  <si>
    <t>DBP 45 12</t>
  </si>
  <si>
    <t>DBP 45 13</t>
  </si>
  <si>
    <t>DBP 45 14</t>
  </si>
  <si>
    <t>DBP 45 15</t>
  </si>
  <si>
    <t>DBP 45 16</t>
  </si>
  <si>
    <t>DBP 45 17</t>
  </si>
  <si>
    <t>DBP 45 18</t>
  </si>
  <si>
    <t>DBP 45 19</t>
  </si>
  <si>
    <t>DBP 45 20</t>
  </si>
  <si>
    <t>DBP 45 21</t>
  </si>
  <si>
    <t>DBP 45 22</t>
  </si>
  <si>
    <t>DBP 45 23</t>
  </si>
  <si>
    <t>DBP 45 24</t>
  </si>
  <si>
    <t>DBP 45 25</t>
  </si>
  <si>
    <t>DBP 45 26</t>
  </si>
  <si>
    <t>DBP 45 27</t>
  </si>
  <si>
    <t>DBP 45 28</t>
  </si>
  <si>
    <t>DBP 45 29</t>
  </si>
  <si>
    <t>DBP 45 30</t>
  </si>
  <si>
    <t>DBP 45 31</t>
  </si>
  <si>
    <t>DBP 45 32</t>
  </si>
  <si>
    <t>DBP 45 33</t>
  </si>
  <si>
    <t>DBP 45 34</t>
  </si>
  <si>
    <t>DBP 45 35</t>
  </si>
  <si>
    <t>DBP 45 36</t>
  </si>
  <si>
    <t>DBP 45 37</t>
  </si>
  <si>
    <t>2 cm</t>
  </si>
  <si>
    <t>5 cm</t>
  </si>
  <si>
    <t>6 cm</t>
  </si>
  <si>
    <t>7 cm</t>
  </si>
  <si>
    <t>8 cm</t>
  </si>
  <si>
    <t>9 cm</t>
  </si>
  <si>
    <t>11 cm</t>
  </si>
  <si>
    <t>12 cm</t>
  </si>
  <si>
    <t>13 cm</t>
  </si>
  <si>
    <t>14 cm</t>
  </si>
  <si>
    <t>Boat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</si>
</sst>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00"/>
    <numFmt numFmtId="166" formatCode="#,##0.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name val="Verdana"/>
      <family val="2"/>
    </font>
    <font>
      <sz val="10"/>
      <name val="Verdana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48"/>
      <name val="Calibri"/>
      <family val="2"/>
    </font>
    <font>
      <sz val="11"/>
      <color indexed="10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7" fillId="0" borderId="0"/>
    <xf numFmtId="0" fontId="18" fillId="0" borderId="0"/>
    <xf numFmtId="0" fontId="10" fillId="0" borderId="0"/>
    <xf numFmtId="0" fontId="25" fillId="0" borderId="0"/>
    <xf numFmtId="0" fontId="25" fillId="0" borderId="0"/>
    <xf numFmtId="0" fontId="28" fillId="0" borderId="0"/>
    <xf numFmtId="0" fontId="29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3" fontId="0" fillId="0" borderId="0" xfId="0" applyNumberFormat="1"/>
    <xf numFmtId="0" fontId="8" fillId="0" borderId="0" xfId="0" applyFont="1" applyAlignment="1">
      <alignment wrapText="1"/>
    </xf>
    <xf numFmtId="0" fontId="11" fillId="0" borderId="0" xfId="3" applyFont="1" applyAlignment="1">
      <alignment wrapText="1"/>
    </xf>
    <xf numFmtId="0" fontId="10" fillId="0" borderId="0" xfId="0" applyFont="1"/>
    <xf numFmtId="0" fontId="10" fillId="0" borderId="0" xfId="3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/>
    <xf numFmtId="11" fontId="12" fillId="0" borderId="0" xfId="0" applyNumberFormat="1" applyFon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2" fillId="0" borderId="1" xfId="3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Border="1"/>
    <xf numFmtId="16" fontId="0" fillId="0" borderId="1" xfId="0" applyNumberFormat="1" applyBorder="1"/>
    <xf numFmtId="3" fontId="0" fillId="0" borderId="1" xfId="0" applyNumberFormat="1" applyBorder="1"/>
    <xf numFmtId="0" fontId="13" fillId="0" borderId="1" xfId="0" applyFont="1" applyBorder="1"/>
    <xf numFmtId="0" fontId="12" fillId="0" borderId="1" xfId="0" applyFont="1" applyBorder="1"/>
    <xf numFmtId="0" fontId="12" fillId="0" borderId="1" xfId="3" applyFont="1" applyBorder="1"/>
    <xf numFmtId="11" fontId="12" fillId="0" borderId="1" xfId="0" applyNumberFormat="1" applyFont="1" applyBorder="1"/>
    <xf numFmtId="0" fontId="10" fillId="0" borderId="1" xfId="0" applyFont="1" applyBorder="1"/>
    <xf numFmtId="0" fontId="10" fillId="0" borderId="1" xfId="3" applyFont="1" applyBorder="1"/>
    <xf numFmtId="11" fontId="10" fillId="0" borderId="1" xfId="0" applyNumberFormat="1" applyFont="1" applyBorder="1"/>
    <xf numFmtId="1" fontId="0" fillId="0" borderId="1" xfId="0" applyNumberFormat="1" applyBorder="1"/>
    <xf numFmtId="14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Fill="1" applyBorder="1"/>
    <xf numFmtId="0" fontId="7" fillId="0" borderId="1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0" xfId="0" applyFont="1" applyBorder="1"/>
    <xf numFmtId="0" fontId="0" fillId="0" borderId="0" xfId="0" applyBorder="1"/>
    <xf numFmtId="0" fontId="5" fillId="0" borderId="1" xfId="0" applyFont="1" applyBorder="1"/>
    <xf numFmtId="0" fontId="4" fillId="0" borderId="1" xfId="0" applyFont="1" applyBorder="1"/>
    <xf numFmtId="3" fontId="13" fillId="0" borderId="1" xfId="0" applyNumberFormat="1" applyFont="1" applyBorder="1"/>
    <xf numFmtId="49" fontId="0" fillId="0" borderId="1" xfId="0" applyNumberFormat="1" applyBorder="1"/>
    <xf numFmtId="49" fontId="0" fillId="3" borderId="1" xfId="0" applyNumberFormat="1" applyFill="1" applyBorder="1"/>
    <xf numFmtId="11" fontId="0" fillId="0" borderId="1" xfId="0" applyNumberFormat="1" applyBorder="1"/>
    <xf numFmtId="0" fontId="0" fillId="0" borderId="2" xfId="0" applyBorder="1"/>
    <xf numFmtId="14" fontId="0" fillId="0" borderId="1" xfId="0" applyNumberFormat="1" applyFill="1" applyBorder="1"/>
    <xf numFmtId="0" fontId="0" fillId="0" borderId="2" xfId="0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Border="1"/>
    <xf numFmtId="0" fontId="3" fillId="0" borderId="1" xfId="0" applyFont="1" applyBorder="1"/>
    <xf numFmtId="1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0" fillId="0" borderId="3" xfId="0" applyFill="1" applyBorder="1"/>
    <xf numFmtId="0" fontId="1" fillId="0" borderId="1" xfId="0" applyFont="1" applyBorder="1"/>
    <xf numFmtId="14" fontId="0" fillId="0" borderId="0" xfId="0" applyNumberFormat="1"/>
    <xf numFmtId="11" fontId="0" fillId="0" borderId="0" xfId="0" applyNumberFormat="1"/>
    <xf numFmtId="0" fontId="0" fillId="0" borderId="4" xfId="0" applyBorder="1"/>
    <xf numFmtId="14" fontId="0" fillId="0" borderId="4" xfId="0" applyNumberFormat="1" applyBorder="1"/>
    <xf numFmtId="0" fontId="0" fillId="0" borderId="1" xfId="0" applyFill="1" applyBorder="1" applyAlignment="1">
      <alignment horizontal="center"/>
    </xf>
    <xf numFmtId="0" fontId="10" fillId="0" borderId="1" xfId="0" applyFont="1" applyFill="1" applyBorder="1"/>
    <xf numFmtId="11" fontId="0" fillId="0" borderId="0" xfId="0" applyNumberFormat="1" applyFill="1"/>
    <xf numFmtId="0" fontId="0" fillId="0" borderId="0" xfId="0" applyFill="1"/>
    <xf numFmtId="0" fontId="12" fillId="0" borderId="1" xfId="3" applyFont="1" applyBorder="1" applyAlignment="1">
      <alignment horizontal="center" wrapText="1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2" fillId="0" borderId="2" xfId="3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wrapText="1"/>
    </xf>
    <xf numFmtId="0" fontId="16" fillId="0" borderId="1" xfId="3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" xfId="0" applyFont="1" applyBorder="1"/>
    <xf numFmtId="14" fontId="15" fillId="0" borderId="1" xfId="0" applyNumberFormat="1" applyFont="1" applyBorder="1"/>
    <xf numFmtId="0" fontId="15" fillId="0" borderId="1" xfId="0" applyFont="1" applyBorder="1" applyAlignment="1">
      <alignment horizontal="center"/>
    </xf>
    <xf numFmtId="3" fontId="15" fillId="0" borderId="1" xfId="0" applyNumberFormat="1" applyFont="1" applyBorder="1"/>
    <xf numFmtId="0" fontId="16" fillId="0" borderId="1" xfId="3" applyFont="1" applyBorder="1"/>
    <xf numFmtId="11" fontId="16" fillId="0" borderId="1" xfId="0" applyNumberFormat="1" applyFont="1" applyBorder="1"/>
    <xf numFmtId="11" fontId="15" fillId="0" borderId="0" xfId="0" applyNumberFormat="1" applyFont="1"/>
    <xf numFmtId="0" fontId="15" fillId="0" borderId="0" xfId="0" applyFont="1"/>
    <xf numFmtId="0" fontId="15" fillId="0" borderId="1" xfId="0" applyFont="1" applyFill="1" applyBorder="1"/>
    <xf numFmtId="0" fontId="19" fillId="0" borderId="1" xfId="3" applyFont="1" applyBorder="1"/>
    <xf numFmtId="0" fontId="19" fillId="0" borderId="1" xfId="0" applyFont="1" applyBorder="1"/>
    <xf numFmtId="0" fontId="20" fillId="0" borderId="1" xfId="0" applyFont="1" applyBorder="1"/>
    <xf numFmtId="11" fontId="19" fillId="0" borderId="1" xfId="0" applyNumberFormat="1" applyFont="1" applyBorder="1"/>
    <xf numFmtId="0" fontId="0" fillId="0" borderId="1" xfId="0" applyFont="1" applyBorder="1"/>
    <xf numFmtId="0" fontId="21" fillId="0" borderId="1" xfId="0" applyFont="1" applyBorder="1"/>
    <xf numFmtId="0" fontId="21" fillId="2" borderId="1" xfId="0" applyFont="1" applyFill="1" applyBorder="1"/>
    <xf numFmtId="0" fontId="1" fillId="2" borderId="1" xfId="0" applyFont="1" applyFill="1" applyBorder="1"/>
    <xf numFmtId="11" fontId="10" fillId="0" borderId="0" xfId="0" applyNumberFormat="1" applyFont="1"/>
    <xf numFmtId="0" fontId="21" fillId="0" borderId="1" xfId="0" applyFont="1" applyBorder="1" applyAlignment="1">
      <alignment horizontal="center"/>
    </xf>
    <xf numFmtId="11" fontId="21" fillId="0" borderId="1" xfId="0" applyNumberFormat="1" applyFont="1" applyBorder="1"/>
    <xf numFmtId="0" fontId="0" fillId="4" borderId="1" xfId="0" applyFill="1" applyBorder="1"/>
    <xf numFmtId="165" fontId="12" fillId="0" borderId="1" xfId="3" applyNumberFormat="1" applyFont="1" applyBorder="1" applyAlignment="1">
      <alignment wrapText="1"/>
    </xf>
    <xf numFmtId="0" fontId="19" fillId="0" borderId="1" xfId="3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0" xfId="0" applyFont="1" applyBorder="1"/>
    <xf numFmtId="0" fontId="19" fillId="0" borderId="0" xfId="3" applyFont="1"/>
    <xf numFmtId="11" fontId="19" fillId="0" borderId="0" xfId="0" applyNumberFormat="1" applyFont="1"/>
    <xf numFmtId="166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wrapText="1"/>
    </xf>
    <xf numFmtId="165" fontId="12" fillId="0" borderId="1" xfId="0" applyNumberFormat="1" applyFont="1" applyBorder="1"/>
    <xf numFmtId="165" fontId="13" fillId="0" borderId="1" xfId="0" applyNumberFormat="1" applyFont="1" applyBorder="1"/>
    <xf numFmtId="0" fontId="16" fillId="0" borderId="1" xfId="0" applyFont="1" applyBorder="1"/>
    <xf numFmtId="0" fontId="13" fillId="2" borderId="1" xfId="0" applyFont="1" applyFill="1" applyBorder="1"/>
    <xf numFmtId="0" fontId="0" fillId="5" borderId="1" xfId="0" applyFill="1" applyBorder="1"/>
    <xf numFmtId="16" fontId="0" fillId="5" borderId="1" xfId="0" applyNumberFormat="1" applyFill="1" applyBorder="1"/>
    <xf numFmtId="0" fontId="0" fillId="5" borderId="1" xfId="0" applyFill="1" applyBorder="1" applyAlignment="1">
      <alignment wrapText="1"/>
    </xf>
    <xf numFmtId="3" fontId="0" fillId="5" borderId="1" xfId="0" applyNumberFormat="1" applyFill="1" applyBorder="1"/>
    <xf numFmtId="0" fontId="10" fillId="5" borderId="1" xfId="0" applyFont="1" applyFill="1" applyBorder="1"/>
    <xf numFmtId="0" fontId="10" fillId="5" borderId="1" xfId="3" applyFont="1" applyFill="1" applyBorder="1"/>
    <xf numFmtId="11" fontId="10" fillId="5" borderId="1" xfId="0" applyNumberFormat="1" applyFont="1" applyFill="1" applyBorder="1"/>
    <xf numFmtId="0" fontId="19" fillId="5" borderId="1" xfId="3" applyFont="1" applyFill="1" applyBorder="1"/>
    <xf numFmtId="11" fontId="19" fillId="5" borderId="1" xfId="0" applyNumberFormat="1" applyFont="1" applyFill="1" applyBorder="1"/>
    <xf numFmtId="14" fontId="0" fillId="5" borderId="1" xfId="0" applyNumberFormat="1" applyFill="1" applyBorder="1"/>
    <xf numFmtId="0" fontId="12" fillId="5" borderId="1" xfId="3" applyFont="1" applyFill="1" applyBorder="1"/>
    <xf numFmtId="11" fontId="12" fillId="5" borderId="1" xfId="0" applyNumberFormat="1" applyFont="1" applyFill="1" applyBorder="1"/>
    <xf numFmtId="0" fontId="16" fillId="5" borderId="1" xfId="3" applyFont="1" applyFill="1" applyBorder="1"/>
    <xf numFmtId="11" fontId="16" fillId="5" borderId="1" xfId="0" applyNumberFormat="1" applyFont="1" applyFill="1" applyBorder="1"/>
    <xf numFmtId="0" fontId="0" fillId="5" borderId="0" xfId="0" applyFill="1"/>
    <xf numFmtId="0" fontId="21" fillId="5" borderId="1" xfId="0" applyFont="1" applyFill="1" applyBorder="1"/>
    <xf numFmtId="0" fontId="12" fillId="5" borderId="1" xfId="0" applyFont="1" applyFill="1" applyBorder="1"/>
    <xf numFmtId="0" fontId="13" fillId="5" borderId="1" xfId="0" applyFont="1" applyFill="1" applyBorder="1"/>
    <xf numFmtId="0" fontId="6" fillId="5" borderId="1" xfId="0" applyFont="1" applyFill="1" applyBorder="1" applyAlignment="1">
      <alignment horizontal="center"/>
    </xf>
    <xf numFmtId="3" fontId="0" fillId="5" borderId="1" xfId="0" applyNumberFormat="1" applyFill="1" applyBorder="1" applyAlignment="1">
      <alignment wrapText="1"/>
    </xf>
    <xf numFmtId="166" fontId="0" fillId="5" borderId="1" xfId="0" applyNumberFormat="1" applyFill="1" applyBorder="1" applyAlignment="1">
      <alignment wrapText="1"/>
    </xf>
    <xf numFmtId="0" fontId="19" fillId="5" borderId="1" xfId="0" applyFont="1" applyFill="1" applyBorder="1"/>
    <xf numFmtId="0" fontId="20" fillId="5" borderId="1" xfId="0" applyFont="1" applyFill="1" applyBorder="1"/>
    <xf numFmtId="0" fontId="7" fillId="5" borderId="1" xfId="0" applyFont="1" applyFill="1" applyBorder="1"/>
    <xf numFmtId="3" fontId="13" fillId="5" borderId="1" xfId="0" applyNumberFormat="1" applyFont="1" applyFill="1" applyBorder="1"/>
    <xf numFmtId="165" fontId="13" fillId="5" borderId="1" xfId="0" applyNumberFormat="1" applyFont="1" applyFill="1" applyBorder="1"/>
    <xf numFmtId="3" fontId="1" fillId="5" borderId="1" xfId="0" applyNumberFormat="1" applyFont="1" applyFill="1" applyBorder="1"/>
    <xf numFmtId="0" fontId="1" fillId="5" borderId="1" xfId="0" applyFont="1" applyFill="1" applyBorder="1"/>
    <xf numFmtId="165" fontId="12" fillId="5" borderId="1" xfId="0" applyNumberFormat="1" applyFont="1" applyFill="1" applyBorder="1"/>
    <xf numFmtId="0" fontId="12" fillId="5" borderId="1" xfId="0" applyFont="1" applyFill="1" applyBorder="1" applyAlignment="1">
      <alignment horizontal="center"/>
    </xf>
    <xf numFmtId="0" fontId="0" fillId="6" borderId="1" xfId="0" applyFill="1" applyBorder="1"/>
    <xf numFmtId="16" fontId="0" fillId="6" borderId="1" xfId="0" applyNumberFormat="1" applyFill="1" applyBorder="1"/>
    <xf numFmtId="0" fontId="0" fillId="6" borderId="1" xfId="0" applyFill="1" applyBorder="1" applyAlignment="1">
      <alignment wrapText="1"/>
    </xf>
    <xf numFmtId="0" fontId="6" fillId="6" borderId="1" xfId="0" applyFont="1" applyFill="1" applyBorder="1" applyAlignment="1">
      <alignment horizontal="center"/>
    </xf>
    <xf numFmtId="0" fontId="12" fillId="6" borderId="1" xfId="0" applyFont="1" applyFill="1" applyBorder="1"/>
    <xf numFmtId="0" fontId="12" fillId="6" borderId="1" xfId="3" applyFont="1" applyFill="1" applyBorder="1"/>
    <xf numFmtId="11" fontId="12" fillId="6" borderId="1" xfId="0" applyNumberFormat="1" applyFont="1" applyFill="1" applyBorder="1"/>
    <xf numFmtId="0" fontId="13" fillId="6" borderId="1" xfId="0" applyFont="1" applyFill="1" applyBorder="1"/>
    <xf numFmtId="3" fontId="0" fillId="6" borderId="1" xfId="0" applyNumberFormat="1" applyFill="1" applyBorder="1"/>
    <xf numFmtId="3" fontId="0" fillId="6" borderId="1" xfId="0" applyNumberFormat="1" applyFill="1" applyBorder="1" applyAlignment="1">
      <alignment wrapText="1"/>
    </xf>
    <xf numFmtId="0" fontId="10" fillId="6" borderId="1" xfId="3" applyFont="1" applyFill="1" applyBorder="1"/>
    <xf numFmtId="11" fontId="10" fillId="6" borderId="1" xfId="0" applyNumberFormat="1" applyFont="1" applyFill="1" applyBorder="1"/>
    <xf numFmtId="0" fontId="19" fillId="6" borderId="1" xfId="3" applyFont="1" applyFill="1" applyBorder="1"/>
    <xf numFmtId="11" fontId="19" fillId="6" borderId="1" xfId="0" applyNumberFormat="1" applyFont="1" applyFill="1" applyBorder="1"/>
    <xf numFmtId="3" fontId="1" fillId="6" borderId="1" xfId="0" applyNumberFormat="1" applyFont="1" applyFill="1" applyBorder="1"/>
    <xf numFmtId="0" fontId="10" fillId="6" borderId="1" xfId="0" applyFont="1" applyFill="1" applyBorder="1"/>
    <xf numFmtId="14" fontId="0" fillId="6" borderId="1" xfId="0" applyNumberFormat="1" applyFill="1" applyBorder="1"/>
    <xf numFmtId="0" fontId="0" fillId="6" borderId="2" xfId="0" applyFill="1" applyBorder="1"/>
    <xf numFmtId="0" fontId="0" fillId="6" borderId="1" xfId="0" applyFill="1" applyBorder="1" applyAlignment="1">
      <alignment horizontal="center"/>
    </xf>
    <xf numFmtId="0" fontId="1" fillId="6" borderId="1" xfId="0" applyFont="1" applyFill="1" applyBorder="1"/>
    <xf numFmtId="0" fontId="2" fillId="6" borderId="1" xfId="0" applyFont="1" applyFill="1" applyBorder="1"/>
    <xf numFmtId="164" fontId="0" fillId="6" borderId="1" xfId="0" applyNumberFormat="1" applyFill="1" applyBorder="1"/>
    <xf numFmtId="49" fontId="0" fillId="6" borderId="1" xfId="0" applyNumberFormat="1" applyFill="1" applyBorder="1"/>
    <xf numFmtId="11" fontId="0" fillId="6" borderId="1" xfId="0" applyNumberFormat="1" applyFill="1" applyBorder="1"/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1" fontId="24" fillId="0" borderId="1" xfId="0" applyNumberFormat="1" applyFont="1" applyBorder="1"/>
    <xf numFmtId="3" fontId="24" fillId="0" borderId="1" xfId="0" applyNumberFormat="1" applyFont="1" applyBorder="1"/>
    <xf numFmtId="11" fontId="25" fillId="0" borderId="1" xfId="0" applyNumberFormat="1" applyFont="1" applyBorder="1"/>
    <xf numFmtId="0" fontId="25" fillId="0" borderId="1" xfId="4" applyFont="1" applyBorder="1"/>
    <xf numFmtId="0" fontId="0" fillId="0" borderId="0" xfId="0"/>
    <xf numFmtId="0" fontId="26" fillId="0" borderId="1" xfId="5" applyFont="1" applyFill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0" fontId="27" fillId="0" borderId="1" xfId="5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0" fontId="0" fillId="0" borderId="0" xfId="0"/>
    <xf numFmtId="0" fontId="31" fillId="0" borderId="0" xfId="0" applyFont="1" applyAlignment="1">
      <alignment horizontal="center" vertical="center"/>
    </xf>
    <xf numFmtId="11" fontId="29" fillId="7" borderId="0" xfId="0" applyNumberFormat="1" applyFont="1" applyFill="1"/>
    <xf numFmtId="0" fontId="29" fillId="0" borderId="1" xfId="7" applyFont="1" applyBorder="1"/>
    <xf numFmtId="11" fontId="29" fillId="0" borderId="1" xfId="0" applyNumberFormat="1" applyFont="1" applyBorder="1"/>
    <xf numFmtId="0" fontId="30" fillId="0" borderId="1" xfId="7" applyFont="1" applyBorder="1" applyAlignment="1">
      <alignment horizontal="center" vertical="center"/>
    </xf>
    <xf numFmtId="11" fontId="29" fillId="7" borderId="1" xfId="0" applyNumberFormat="1" applyFont="1" applyFill="1" applyBorder="1"/>
    <xf numFmtId="0" fontId="29" fillId="7" borderId="1" xfId="7" applyFont="1" applyFill="1" applyBorder="1"/>
    <xf numFmtId="0" fontId="31" fillId="0" borderId="1" xfId="0" applyFont="1" applyBorder="1" applyAlignment="1">
      <alignment horizontal="center" vertical="center"/>
    </xf>
    <xf numFmtId="11" fontId="32" fillId="0" borderId="1" xfId="0" applyNumberFormat="1" applyFont="1" applyBorder="1"/>
    <xf numFmtId="0" fontId="26" fillId="8" borderId="1" xfId="5" applyFont="1" applyFill="1" applyBorder="1" applyAlignment="1">
      <alignment horizontal="center" vertical="center" wrapText="1"/>
    </xf>
    <xf numFmtId="14" fontId="0" fillId="8" borderId="1" xfId="0" applyNumberFormat="1" applyFill="1" applyBorder="1"/>
    <xf numFmtId="0" fontId="0" fillId="8" borderId="1" xfId="0" applyFill="1" applyBorder="1"/>
    <xf numFmtId="0" fontId="0" fillId="8" borderId="1" xfId="0" applyFont="1" applyFill="1" applyBorder="1"/>
    <xf numFmtId="0" fontId="0" fillId="8" borderId="1" xfId="0" applyFill="1" applyBorder="1" applyAlignment="1">
      <alignment horizontal="center"/>
    </xf>
    <xf numFmtId="1" fontId="0" fillId="8" borderId="1" xfId="0" applyNumberFormat="1" applyFill="1" applyBorder="1"/>
    <xf numFmtId="0" fontId="12" fillId="8" borderId="1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wrapText="1"/>
    </xf>
    <xf numFmtId="14" fontId="0" fillId="0" borderId="7" xfId="0" applyNumberFormat="1" applyBorder="1"/>
  </cellXfs>
  <cellStyles count="10">
    <cellStyle name="Followed Hyperlink" xfId="9" builtinId="9" hidden="1"/>
    <cellStyle name="Hyperlink" xfId="8" builtinId="8" hidden="1"/>
    <cellStyle name="Normal" xfId="0" builtinId="0"/>
    <cellStyle name="Normal 2" xfId="1"/>
    <cellStyle name="Normal 2 2" xfId="2"/>
    <cellStyle name="Normal 2 3" xfId="6"/>
    <cellStyle name="Normal 3" xfId="5"/>
    <cellStyle name="Normal_RPT template play" xfId="3"/>
    <cellStyle name="Normal_RPT template play 2" xfId="4"/>
    <cellStyle name="Normal_RPT template play 3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Conversion of cps to Bq - polynomial</a:t>
            </a:r>
          </a:p>
        </c:rich>
      </c:tx>
      <c:layout>
        <c:manualLayout>
          <c:xMode val="edge"/>
          <c:yMode val="edge"/>
          <c:x val="0.27272746079153898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358881297288399"/>
          <c:y val="0.17067307692307401"/>
          <c:w val="0.66746489452294999"/>
          <c:h val="0.66346153846154499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73888"/>
        <c:axId val="162972416"/>
      </c:lineChart>
      <c:catAx>
        <c:axId val="15237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cps</a:t>
                </a:r>
              </a:p>
            </c:rich>
          </c:tx>
          <c:layout>
            <c:manualLayout>
              <c:xMode val="edge"/>
              <c:yMode val="edge"/>
              <c:x val="0.55741696081092895"/>
              <c:y val="0.90865384615384803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972416"/>
        <c:crosses val="autoZero"/>
        <c:auto val="1"/>
        <c:lblAlgn val="ctr"/>
        <c:lblOffset val="100"/>
        <c:noMultiLvlLbl val="0"/>
      </c:catAx>
      <c:valAx>
        <c:axId val="16297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Bq</a:t>
                </a:r>
              </a:p>
            </c:rich>
          </c:tx>
          <c:layout>
            <c:manualLayout>
              <c:xMode val="edge"/>
              <c:yMode val="edge"/>
              <c:x val="3.8277542893345201E-2"/>
              <c:y val="0.4759615384615379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373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99" r="0.75000000000000699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Conversion of cps to Bq - linear</a:t>
            </a:r>
          </a:p>
        </c:rich>
      </c:tx>
      <c:layout>
        <c:manualLayout>
          <c:xMode val="edge"/>
          <c:yMode val="edge"/>
          <c:x val="0.27272746079153898"/>
          <c:y val="3.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358881297288399"/>
          <c:y val="0.17067307692307401"/>
          <c:w val="0.66746489452294999"/>
          <c:h val="0.66346153846154499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[1]Results!$U$4</c:f>
              <c:strCache>
                <c:ptCount val="1"/>
                <c:pt idx="0">
                  <c:v>Total sample activity based on Bi-214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n-GB"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[1]Results!$T$5:$T$40</c:f>
              <c:numCache>
                <c:formatCode>General</c:formatCode>
                <c:ptCount val="36"/>
                <c:pt idx="1">
                  <c:v>1700</c:v>
                </c:pt>
                <c:pt idx="2">
                  <c:v>1700</c:v>
                </c:pt>
                <c:pt idx="3">
                  <c:v>2800</c:v>
                </c:pt>
                <c:pt idx="4">
                  <c:v>7000</c:v>
                </c:pt>
                <c:pt idx="5">
                  <c:v>27000</c:v>
                </c:pt>
                <c:pt idx="7">
                  <c:v>3800</c:v>
                </c:pt>
                <c:pt idx="8">
                  <c:v>11000</c:v>
                </c:pt>
                <c:pt idx="9">
                  <c:v>4000</c:v>
                </c:pt>
                <c:pt idx="10">
                  <c:v>1400</c:v>
                </c:pt>
                <c:pt idx="11">
                  <c:v>5400</c:v>
                </c:pt>
                <c:pt idx="12">
                  <c:v>2800</c:v>
                </c:pt>
                <c:pt idx="14">
                  <c:v>1000</c:v>
                </c:pt>
                <c:pt idx="15">
                  <c:v>3000</c:v>
                </c:pt>
                <c:pt idx="16">
                  <c:v>900</c:v>
                </c:pt>
                <c:pt idx="17">
                  <c:v>1400</c:v>
                </c:pt>
                <c:pt idx="18">
                  <c:v>2400</c:v>
                </c:pt>
                <c:pt idx="19">
                  <c:v>2300</c:v>
                </c:pt>
                <c:pt idx="20">
                  <c:v>1800</c:v>
                </c:pt>
                <c:pt idx="21">
                  <c:v>200</c:v>
                </c:pt>
                <c:pt idx="22">
                  <c:v>350</c:v>
                </c:pt>
                <c:pt idx="24">
                  <c:v>250</c:v>
                </c:pt>
                <c:pt idx="25">
                  <c:v>90</c:v>
                </c:pt>
                <c:pt idx="26">
                  <c:v>1500</c:v>
                </c:pt>
                <c:pt idx="27">
                  <c:v>1200</c:v>
                </c:pt>
                <c:pt idx="28">
                  <c:v>1700</c:v>
                </c:pt>
                <c:pt idx="29">
                  <c:v>600</c:v>
                </c:pt>
                <c:pt idx="30">
                  <c:v>700</c:v>
                </c:pt>
                <c:pt idx="31">
                  <c:v>600</c:v>
                </c:pt>
                <c:pt idx="32">
                  <c:v>1200</c:v>
                </c:pt>
                <c:pt idx="33">
                  <c:v>2200</c:v>
                </c:pt>
                <c:pt idx="34">
                  <c:v>51000</c:v>
                </c:pt>
                <c:pt idx="35">
                  <c:v>38000</c:v>
                </c:pt>
              </c:numCache>
            </c:numRef>
          </c:xVal>
          <c:yVal>
            <c:numRef>
              <c:f>[1]Results!$U$5:$U$40</c:f>
              <c:numCache>
                <c:formatCode>General</c:formatCode>
                <c:ptCount val="36"/>
                <c:pt idx="1">
                  <c:v>18225</c:v>
                </c:pt>
                <c:pt idx="2">
                  <c:v>17028</c:v>
                </c:pt>
                <c:pt idx="3">
                  <c:v>25820</c:v>
                </c:pt>
                <c:pt idx="4">
                  <c:v>129420</c:v>
                </c:pt>
                <c:pt idx="5">
                  <c:v>312520</c:v>
                </c:pt>
                <c:pt idx="7">
                  <c:v>36787</c:v>
                </c:pt>
                <c:pt idx="8">
                  <c:v>127900</c:v>
                </c:pt>
                <c:pt idx="9">
                  <c:v>48722</c:v>
                </c:pt>
                <c:pt idx="10">
                  <c:v>23624</c:v>
                </c:pt>
                <c:pt idx="11">
                  <c:v>58988</c:v>
                </c:pt>
                <c:pt idx="12">
                  <c:v>40249.300000000003</c:v>
                </c:pt>
                <c:pt idx="14">
                  <c:v>28595</c:v>
                </c:pt>
                <c:pt idx="15">
                  <c:v>50553</c:v>
                </c:pt>
                <c:pt idx="16">
                  <c:v>18669</c:v>
                </c:pt>
                <c:pt idx="17">
                  <c:v>52150</c:v>
                </c:pt>
                <c:pt idx="18">
                  <c:v>45656</c:v>
                </c:pt>
                <c:pt idx="19">
                  <c:v>21166</c:v>
                </c:pt>
                <c:pt idx="20">
                  <c:v>24598</c:v>
                </c:pt>
                <c:pt idx="21">
                  <c:v>1353.5</c:v>
                </c:pt>
                <c:pt idx="22">
                  <c:v>3004.107</c:v>
                </c:pt>
                <c:pt idx="24">
                  <c:v>20.957000000000001</c:v>
                </c:pt>
                <c:pt idx="25">
                  <c:v>10.888999999999999</c:v>
                </c:pt>
                <c:pt idx="26">
                  <c:v>14002</c:v>
                </c:pt>
                <c:pt idx="27">
                  <c:v>10079</c:v>
                </c:pt>
                <c:pt idx="28">
                  <c:v>12414</c:v>
                </c:pt>
                <c:pt idx="29">
                  <c:v>3858.3</c:v>
                </c:pt>
                <c:pt idx="30">
                  <c:v>4634.3</c:v>
                </c:pt>
                <c:pt idx="31">
                  <c:v>18.259</c:v>
                </c:pt>
                <c:pt idx="32">
                  <c:v>43.817999999999998</c:v>
                </c:pt>
                <c:pt idx="33">
                  <c:v>14140</c:v>
                </c:pt>
                <c:pt idx="34">
                  <c:v>729900</c:v>
                </c:pt>
                <c:pt idx="35">
                  <c:v>369700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73024"/>
        <c:axId val="151874944"/>
      </c:scatterChart>
      <c:valAx>
        <c:axId val="15187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cps</a:t>
                </a:r>
              </a:p>
            </c:rich>
          </c:tx>
          <c:layout>
            <c:manualLayout>
              <c:xMode val="edge"/>
              <c:yMode val="edge"/>
              <c:x val="0.55741696081092895"/>
              <c:y val="0.908653846153848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74944"/>
        <c:crosses val="autoZero"/>
        <c:crossBetween val="midCat"/>
      </c:valAx>
      <c:valAx>
        <c:axId val="15187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Bq</a:t>
                </a:r>
              </a:p>
            </c:rich>
          </c:tx>
          <c:layout>
            <c:manualLayout>
              <c:xMode val="edge"/>
              <c:yMode val="edge"/>
              <c:x val="3.8277542893345201E-2"/>
              <c:y val="0.475961538461537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730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99" r="0.75000000000000699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90551181102399"/>
          <c:y val="0.162369337979094"/>
          <c:w val="0.79465704286964101"/>
          <c:h val="0.742592938077861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'CPS &gt; Bq'!$C$25</c:f>
              <c:strCache>
                <c:ptCount val="1"/>
                <c:pt idx="0">
                  <c:v>Total sample activity based on Bi-214</c:v>
                </c:pt>
              </c:strCache>
            </c:strRef>
          </c:tx>
          <c:spPr>
            <a:ln w="28575">
              <a:noFill/>
            </a:ln>
          </c:spPr>
          <c:marker>
            <c:spPr>
              <a:ln>
                <a:gradFill flip="none" rotWithShape="1">
                  <a:gsLst>
                    <a:gs pos="0">
                      <a:srgbClr val="4F81BD">
                        <a:shade val="95000"/>
                        <a:satMod val="105000"/>
                      </a:srgbClr>
                    </a:gs>
                    <a:gs pos="100000">
                      <a:srgbClr val="FFFFFF"/>
                    </a:gs>
                  </a:gsLst>
                  <a:lin ang="0" scaled="1"/>
                  <a:tileRect/>
                </a:gradFill>
              </a:ln>
            </c:spPr>
          </c:marker>
          <c:trendline>
            <c:trendlineType val="poly"/>
            <c:order val="2"/>
            <c:intercept val="0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n-US"/>
                  </a:pPr>
                  <a:endParaRPr lang="en-US"/>
                </a:p>
              </c:txPr>
            </c:trendlineLbl>
          </c:trendline>
          <c:xVal>
            <c:numRef>
              <c:f>'CPS &gt; Bq'!$B$26:$B$98</c:f>
              <c:numCache>
                <c:formatCode>General</c:formatCode>
                <c:ptCount val="73"/>
                <c:pt idx="0">
                  <c:v>1700</c:v>
                </c:pt>
                <c:pt idx="1">
                  <c:v>1700</c:v>
                </c:pt>
                <c:pt idx="2">
                  <c:v>2800</c:v>
                </c:pt>
                <c:pt idx="3">
                  <c:v>7000</c:v>
                </c:pt>
                <c:pt idx="4">
                  <c:v>27000</c:v>
                </c:pt>
                <c:pt idx="5">
                  <c:v>3800</c:v>
                </c:pt>
                <c:pt idx="6">
                  <c:v>11000</c:v>
                </c:pt>
                <c:pt idx="7">
                  <c:v>4000</c:v>
                </c:pt>
                <c:pt idx="8">
                  <c:v>1400</c:v>
                </c:pt>
                <c:pt idx="9">
                  <c:v>5400</c:v>
                </c:pt>
                <c:pt idx="10">
                  <c:v>2800</c:v>
                </c:pt>
                <c:pt idx="11">
                  <c:v>1000</c:v>
                </c:pt>
                <c:pt idx="12">
                  <c:v>3000</c:v>
                </c:pt>
                <c:pt idx="13">
                  <c:v>900</c:v>
                </c:pt>
                <c:pt idx="14">
                  <c:v>1400</c:v>
                </c:pt>
                <c:pt idx="15">
                  <c:v>2400</c:v>
                </c:pt>
                <c:pt idx="16">
                  <c:v>2300</c:v>
                </c:pt>
                <c:pt idx="17">
                  <c:v>1800</c:v>
                </c:pt>
                <c:pt idx="18">
                  <c:v>200</c:v>
                </c:pt>
                <c:pt idx="19">
                  <c:v>350</c:v>
                </c:pt>
                <c:pt idx="20">
                  <c:v>250</c:v>
                </c:pt>
                <c:pt idx="21">
                  <c:v>90</c:v>
                </c:pt>
                <c:pt idx="22">
                  <c:v>1500</c:v>
                </c:pt>
                <c:pt idx="23">
                  <c:v>1200</c:v>
                </c:pt>
                <c:pt idx="24">
                  <c:v>1700</c:v>
                </c:pt>
                <c:pt idx="25">
                  <c:v>600</c:v>
                </c:pt>
                <c:pt idx="26">
                  <c:v>700</c:v>
                </c:pt>
                <c:pt idx="27">
                  <c:v>600</c:v>
                </c:pt>
                <c:pt idx="28">
                  <c:v>1200</c:v>
                </c:pt>
                <c:pt idx="29">
                  <c:v>2200</c:v>
                </c:pt>
                <c:pt idx="30">
                  <c:v>51000</c:v>
                </c:pt>
                <c:pt idx="31">
                  <c:v>38000</c:v>
                </c:pt>
                <c:pt idx="34">
                  <c:v>581</c:v>
                </c:pt>
                <c:pt idx="35">
                  <c:v>2689</c:v>
                </c:pt>
                <c:pt idx="36">
                  <c:v>525</c:v>
                </c:pt>
                <c:pt idx="37">
                  <c:v>500</c:v>
                </c:pt>
                <c:pt idx="38">
                  <c:v>6500</c:v>
                </c:pt>
                <c:pt idx="39">
                  <c:v>400</c:v>
                </c:pt>
                <c:pt idx="40">
                  <c:v>2000</c:v>
                </c:pt>
                <c:pt idx="41">
                  <c:v>500</c:v>
                </c:pt>
                <c:pt idx="42">
                  <c:v>700</c:v>
                </c:pt>
                <c:pt idx="43">
                  <c:v>2300</c:v>
                </c:pt>
                <c:pt idx="44">
                  <c:v>2700</c:v>
                </c:pt>
                <c:pt idx="45">
                  <c:v>14000</c:v>
                </c:pt>
                <c:pt idx="46">
                  <c:v>1786</c:v>
                </c:pt>
                <c:pt idx="47">
                  <c:v>6204</c:v>
                </c:pt>
                <c:pt idx="48">
                  <c:v>5100</c:v>
                </c:pt>
                <c:pt idx="49">
                  <c:v>24000</c:v>
                </c:pt>
                <c:pt idx="50">
                  <c:v>2000</c:v>
                </c:pt>
                <c:pt idx="51">
                  <c:v>1000</c:v>
                </c:pt>
                <c:pt idx="52">
                  <c:v>3000</c:v>
                </c:pt>
                <c:pt idx="53">
                  <c:v>15000</c:v>
                </c:pt>
                <c:pt idx="54">
                  <c:v>1300</c:v>
                </c:pt>
                <c:pt idx="55">
                  <c:v>920</c:v>
                </c:pt>
                <c:pt idx="56">
                  <c:v>1300</c:v>
                </c:pt>
                <c:pt idx="57">
                  <c:v>600</c:v>
                </c:pt>
                <c:pt idx="58">
                  <c:v>280</c:v>
                </c:pt>
                <c:pt idx="59">
                  <c:v>600</c:v>
                </c:pt>
                <c:pt idx="60">
                  <c:v>1200</c:v>
                </c:pt>
                <c:pt idx="61">
                  <c:v>2200</c:v>
                </c:pt>
                <c:pt idx="62">
                  <c:v>2300</c:v>
                </c:pt>
                <c:pt idx="63">
                  <c:v>760</c:v>
                </c:pt>
                <c:pt idx="64">
                  <c:v>14000</c:v>
                </c:pt>
                <c:pt idx="65">
                  <c:v>3600</c:v>
                </c:pt>
                <c:pt idx="66">
                  <c:v>700</c:v>
                </c:pt>
                <c:pt idx="67">
                  <c:v>3900</c:v>
                </c:pt>
                <c:pt idx="68">
                  <c:v>736</c:v>
                </c:pt>
                <c:pt idx="69">
                  <c:v>900</c:v>
                </c:pt>
                <c:pt idx="70">
                  <c:v>700</c:v>
                </c:pt>
                <c:pt idx="71">
                  <c:v>6000</c:v>
                </c:pt>
                <c:pt idx="72">
                  <c:v>7300</c:v>
                </c:pt>
              </c:numCache>
            </c:numRef>
          </c:xVal>
          <c:yVal>
            <c:numRef>
              <c:f>'CPS &gt; Bq'!$C$26:$C$98</c:f>
              <c:numCache>
                <c:formatCode>General</c:formatCode>
                <c:ptCount val="73"/>
                <c:pt idx="0">
                  <c:v>18225</c:v>
                </c:pt>
                <c:pt idx="1">
                  <c:v>17028</c:v>
                </c:pt>
                <c:pt idx="2">
                  <c:v>25820</c:v>
                </c:pt>
                <c:pt idx="3">
                  <c:v>129420</c:v>
                </c:pt>
                <c:pt idx="4">
                  <c:v>312520</c:v>
                </c:pt>
                <c:pt idx="5">
                  <c:v>36787</c:v>
                </c:pt>
                <c:pt idx="6">
                  <c:v>127900</c:v>
                </c:pt>
                <c:pt idx="7">
                  <c:v>48722</c:v>
                </c:pt>
                <c:pt idx="8">
                  <c:v>23624</c:v>
                </c:pt>
                <c:pt idx="9">
                  <c:v>58988</c:v>
                </c:pt>
                <c:pt idx="10">
                  <c:v>40249.300000000003</c:v>
                </c:pt>
                <c:pt idx="11">
                  <c:v>28595</c:v>
                </c:pt>
                <c:pt idx="12">
                  <c:v>50553</c:v>
                </c:pt>
                <c:pt idx="13">
                  <c:v>18669</c:v>
                </c:pt>
                <c:pt idx="14">
                  <c:v>52150</c:v>
                </c:pt>
                <c:pt idx="15">
                  <c:v>45656</c:v>
                </c:pt>
                <c:pt idx="16">
                  <c:v>21166</c:v>
                </c:pt>
                <c:pt idx="17">
                  <c:v>24598</c:v>
                </c:pt>
                <c:pt idx="18">
                  <c:v>1353.5</c:v>
                </c:pt>
                <c:pt idx="19">
                  <c:v>3004.107</c:v>
                </c:pt>
                <c:pt idx="20">
                  <c:v>20.957000000000001</c:v>
                </c:pt>
                <c:pt idx="21">
                  <c:v>10.888999999999999</c:v>
                </c:pt>
                <c:pt idx="22">
                  <c:v>14002</c:v>
                </c:pt>
                <c:pt idx="23">
                  <c:v>10079</c:v>
                </c:pt>
                <c:pt idx="24">
                  <c:v>12414</c:v>
                </c:pt>
                <c:pt idx="25">
                  <c:v>3858.3</c:v>
                </c:pt>
                <c:pt idx="26">
                  <c:v>4634.3</c:v>
                </c:pt>
                <c:pt idx="27">
                  <c:v>18.259</c:v>
                </c:pt>
                <c:pt idx="28">
                  <c:v>43.817999999999998</c:v>
                </c:pt>
                <c:pt idx="29">
                  <c:v>14140</c:v>
                </c:pt>
                <c:pt idx="30">
                  <c:v>729900</c:v>
                </c:pt>
                <c:pt idx="31">
                  <c:v>369700</c:v>
                </c:pt>
                <c:pt idx="34">
                  <c:v>4730</c:v>
                </c:pt>
                <c:pt idx="35">
                  <c:v>17000</c:v>
                </c:pt>
                <c:pt idx="36">
                  <c:v>3160</c:v>
                </c:pt>
                <c:pt idx="37">
                  <c:v>2540</c:v>
                </c:pt>
                <c:pt idx="38">
                  <c:v>48800</c:v>
                </c:pt>
                <c:pt idx="39">
                  <c:v>2040</c:v>
                </c:pt>
                <c:pt idx="40">
                  <c:v>14000</c:v>
                </c:pt>
                <c:pt idx="41">
                  <c:v>2510</c:v>
                </c:pt>
                <c:pt idx="42">
                  <c:v>3440</c:v>
                </c:pt>
                <c:pt idx="43">
                  <c:v>1250</c:v>
                </c:pt>
                <c:pt idx="44">
                  <c:v>23300</c:v>
                </c:pt>
                <c:pt idx="45">
                  <c:v>124000</c:v>
                </c:pt>
                <c:pt idx="46">
                  <c:v>11400</c:v>
                </c:pt>
                <c:pt idx="47">
                  <c:v>38300</c:v>
                </c:pt>
                <c:pt idx="48">
                  <c:v>28600</c:v>
                </c:pt>
                <c:pt idx="49">
                  <c:v>175000</c:v>
                </c:pt>
                <c:pt idx="50">
                  <c:v>12200</c:v>
                </c:pt>
                <c:pt idx="51">
                  <c:v>8420</c:v>
                </c:pt>
                <c:pt idx="52">
                  <c:v>17300</c:v>
                </c:pt>
                <c:pt idx="53">
                  <c:v>140000</c:v>
                </c:pt>
                <c:pt idx="54">
                  <c:v>8060</c:v>
                </c:pt>
                <c:pt idx="55">
                  <c:v>4990</c:v>
                </c:pt>
                <c:pt idx="56" formatCode="0.00E+00">
                  <c:v>4383.1000000000004</c:v>
                </c:pt>
                <c:pt idx="57" formatCode="0.00E+00">
                  <c:v>20197</c:v>
                </c:pt>
                <c:pt idx="58" formatCode="0.00E+00">
                  <c:v>19123</c:v>
                </c:pt>
                <c:pt idx="59" formatCode="0.00E+00">
                  <c:v>2700</c:v>
                </c:pt>
                <c:pt idx="60" formatCode="0.00E+00">
                  <c:v>757.26</c:v>
                </c:pt>
                <c:pt idx="61" formatCode="0.00E+00">
                  <c:v>10944</c:v>
                </c:pt>
                <c:pt idx="62" formatCode="0.00E+00">
                  <c:v>13649</c:v>
                </c:pt>
                <c:pt idx="63" formatCode="0.00E+00">
                  <c:v>4070.8</c:v>
                </c:pt>
                <c:pt idx="64" formatCode="0.00E+00">
                  <c:v>124420</c:v>
                </c:pt>
                <c:pt idx="65" formatCode="0.00E+00">
                  <c:v>32411</c:v>
                </c:pt>
                <c:pt idx="66" formatCode="0.00E+00">
                  <c:v>3148.4</c:v>
                </c:pt>
                <c:pt idx="67" formatCode="0.00E+00">
                  <c:v>21500</c:v>
                </c:pt>
                <c:pt idx="68" formatCode="0.00E+00">
                  <c:v>6931.7</c:v>
                </c:pt>
                <c:pt idx="69" formatCode="0.00E+00">
                  <c:v>4809</c:v>
                </c:pt>
                <c:pt idx="70" formatCode="0.00E+00">
                  <c:v>18.765999999999998</c:v>
                </c:pt>
                <c:pt idx="71" formatCode="0.00E+00">
                  <c:v>28276</c:v>
                </c:pt>
                <c:pt idx="72" formatCode="0.00E+00">
                  <c:v>47075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530816"/>
        <c:axId val="160532352"/>
      </c:scatterChart>
      <c:valAx>
        <c:axId val="1605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532352"/>
        <c:crosses val="autoZero"/>
        <c:crossBetween val="midCat"/>
      </c:valAx>
      <c:valAx>
        <c:axId val="160532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0530816"/>
        <c:crosses val="autoZero"/>
        <c:crossBetween val="midCat"/>
      </c:valAx>
      <c:spPr>
        <a:ln>
          <a:gradFill flip="none" rotWithShape="1">
            <a:gsLst>
              <a:gs pos="0">
                <a:srgbClr val="000000"/>
              </a:gs>
              <a:gs pos="100000">
                <a:srgbClr val="FFFFFF"/>
              </a:gs>
            </a:gsLst>
            <a:lin ang="0" scaled="1"/>
            <a:tileRect/>
          </a:gradFill>
        </a:ln>
      </c:spPr>
    </c:plotArea>
    <c:plotVisOnly val="1"/>
    <c:dispBlanksAs val="gap"/>
    <c:showDLblsOverMax val="0"/>
  </c:chart>
  <c:printSettings>
    <c:headerFooter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0109033245844299"/>
          <c:y val="0.11111111111111099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'CPS &gt; Bq'!$F$25</c:f>
              <c:strCache>
                <c:ptCount val="1"/>
                <c:pt idx="0">
                  <c:v>3. Estimated sample activity based on Bi-214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  <c:txPr>
                <a:bodyPr/>
                <a:lstStyle/>
                <a:p>
                  <a:pPr>
                    <a:defRPr lang="en-GB"/>
                  </a:pPr>
                  <a:endParaRPr lang="en-US"/>
                </a:p>
              </c:txPr>
            </c:trendlineLbl>
          </c:trendline>
          <c:xVal>
            <c:numRef>
              <c:f>'CPS &gt; Bq'!$C$26:$C$98</c:f>
              <c:numCache>
                <c:formatCode>General</c:formatCode>
                <c:ptCount val="73"/>
                <c:pt idx="0">
                  <c:v>18225</c:v>
                </c:pt>
                <c:pt idx="1">
                  <c:v>17028</c:v>
                </c:pt>
                <c:pt idx="2">
                  <c:v>25820</c:v>
                </c:pt>
                <c:pt idx="3">
                  <c:v>129420</c:v>
                </c:pt>
                <c:pt idx="4">
                  <c:v>312520</c:v>
                </c:pt>
                <c:pt idx="5">
                  <c:v>36787</c:v>
                </c:pt>
                <c:pt idx="6">
                  <c:v>127900</c:v>
                </c:pt>
                <c:pt idx="7">
                  <c:v>48722</c:v>
                </c:pt>
                <c:pt idx="8">
                  <c:v>23624</c:v>
                </c:pt>
                <c:pt idx="9">
                  <c:v>58988</c:v>
                </c:pt>
                <c:pt idx="10">
                  <c:v>40249.300000000003</c:v>
                </c:pt>
                <c:pt idx="11">
                  <c:v>28595</c:v>
                </c:pt>
                <c:pt idx="12">
                  <c:v>50553</c:v>
                </c:pt>
                <c:pt idx="13">
                  <c:v>18669</c:v>
                </c:pt>
                <c:pt idx="14">
                  <c:v>52150</c:v>
                </c:pt>
                <c:pt idx="15">
                  <c:v>45656</c:v>
                </c:pt>
                <c:pt idx="16">
                  <c:v>21166</c:v>
                </c:pt>
                <c:pt idx="17">
                  <c:v>24598</c:v>
                </c:pt>
                <c:pt idx="18">
                  <c:v>1353.5</c:v>
                </c:pt>
                <c:pt idx="19">
                  <c:v>3004.107</c:v>
                </c:pt>
                <c:pt idx="20">
                  <c:v>20.957000000000001</c:v>
                </c:pt>
                <c:pt idx="21">
                  <c:v>10.888999999999999</c:v>
                </c:pt>
                <c:pt idx="22">
                  <c:v>14002</c:v>
                </c:pt>
                <c:pt idx="23">
                  <c:v>10079</c:v>
                </c:pt>
                <c:pt idx="24">
                  <c:v>12414</c:v>
                </c:pt>
                <c:pt idx="25">
                  <c:v>3858.3</c:v>
                </c:pt>
                <c:pt idx="26">
                  <c:v>4634.3</c:v>
                </c:pt>
                <c:pt idx="27">
                  <c:v>18.259</c:v>
                </c:pt>
                <c:pt idx="28">
                  <c:v>43.817999999999998</c:v>
                </c:pt>
                <c:pt idx="29">
                  <c:v>14140</c:v>
                </c:pt>
                <c:pt idx="30">
                  <c:v>729900</c:v>
                </c:pt>
                <c:pt idx="31">
                  <c:v>369700</c:v>
                </c:pt>
                <c:pt idx="34">
                  <c:v>4730</c:v>
                </c:pt>
                <c:pt idx="35">
                  <c:v>17000</c:v>
                </c:pt>
                <c:pt idx="36">
                  <c:v>3160</c:v>
                </c:pt>
                <c:pt idx="37">
                  <c:v>2540</c:v>
                </c:pt>
                <c:pt idx="38">
                  <c:v>48800</c:v>
                </c:pt>
                <c:pt idx="39">
                  <c:v>2040</c:v>
                </c:pt>
                <c:pt idx="40">
                  <c:v>14000</c:v>
                </c:pt>
                <c:pt idx="41">
                  <c:v>2510</c:v>
                </c:pt>
                <c:pt idx="42">
                  <c:v>3440</c:v>
                </c:pt>
                <c:pt idx="43">
                  <c:v>1250</c:v>
                </c:pt>
                <c:pt idx="44">
                  <c:v>23300</c:v>
                </c:pt>
                <c:pt idx="45">
                  <c:v>124000</c:v>
                </c:pt>
                <c:pt idx="46">
                  <c:v>11400</c:v>
                </c:pt>
                <c:pt idx="47">
                  <c:v>38300</c:v>
                </c:pt>
                <c:pt idx="48">
                  <c:v>28600</c:v>
                </c:pt>
                <c:pt idx="49">
                  <c:v>175000</c:v>
                </c:pt>
                <c:pt idx="50">
                  <c:v>12200</c:v>
                </c:pt>
                <c:pt idx="51">
                  <c:v>8420</c:v>
                </c:pt>
                <c:pt idx="52">
                  <c:v>17300</c:v>
                </c:pt>
                <c:pt idx="53">
                  <c:v>140000</c:v>
                </c:pt>
                <c:pt idx="54">
                  <c:v>8060</c:v>
                </c:pt>
                <c:pt idx="55">
                  <c:v>4990</c:v>
                </c:pt>
                <c:pt idx="56" formatCode="0.00E+00">
                  <c:v>4383.1000000000004</c:v>
                </c:pt>
                <c:pt idx="57" formatCode="0.00E+00">
                  <c:v>20197</c:v>
                </c:pt>
                <c:pt idx="58" formatCode="0.00E+00">
                  <c:v>19123</c:v>
                </c:pt>
                <c:pt idx="59" formatCode="0.00E+00">
                  <c:v>2700</c:v>
                </c:pt>
                <c:pt idx="60" formatCode="0.00E+00">
                  <c:v>757.26</c:v>
                </c:pt>
                <c:pt idx="61" formatCode="0.00E+00">
                  <c:v>10944</c:v>
                </c:pt>
                <c:pt idx="62" formatCode="0.00E+00">
                  <c:v>13649</c:v>
                </c:pt>
                <c:pt idx="63" formatCode="0.00E+00">
                  <c:v>4070.8</c:v>
                </c:pt>
                <c:pt idx="64" formatCode="0.00E+00">
                  <c:v>124420</c:v>
                </c:pt>
                <c:pt idx="65" formatCode="0.00E+00">
                  <c:v>32411</c:v>
                </c:pt>
                <c:pt idx="66" formatCode="0.00E+00">
                  <c:v>3148.4</c:v>
                </c:pt>
                <c:pt idx="67" formatCode="0.00E+00">
                  <c:v>21500</c:v>
                </c:pt>
                <c:pt idx="68" formatCode="0.00E+00">
                  <c:v>6931.7</c:v>
                </c:pt>
                <c:pt idx="69" formatCode="0.00E+00">
                  <c:v>4809</c:v>
                </c:pt>
                <c:pt idx="70" formatCode="0.00E+00">
                  <c:v>18.765999999999998</c:v>
                </c:pt>
                <c:pt idx="71" formatCode="0.00E+00">
                  <c:v>28276</c:v>
                </c:pt>
                <c:pt idx="72" formatCode="0.00E+00">
                  <c:v>47075</c:v>
                </c:pt>
              </c:numCache>
            </c:numRef>
          </c:xVal>
          <c:yVal>
            <c:numRef>
              <c:f>'CPS &gt; Bq'!$F$26:$F$98</c:f>
              <c:numCache>
                <c:formatCode>General</c:formatCode>
                <c:ptCount val="73"/>
                <c:pt idx="0">
                  <c:v>12034.3</c:v>
                </c:pt>
                <c:pt idx="1">
                  <c:v>12034.3</c:v>
                </c:pt>
                <c:pt idx="2">
                  <c:v>20129.2</c:v>
                </c:pt>
                <c:pt idx="3">
                  <c:v>53263</c:v>
                </c:pt>
                <c:pt idx="4">
                  <c:v>259443</c:v>
                </c:pt>
                <c:pt idx="5">
                  <c:v>27698.2</c:v>
                </c:pt>
                <c:pt idx="6">
                  <c:v>88099</c:v>
                </c:pt>
                <c:pt idx="7">
                  <c:v>29236</c:v>
                </c:pt>
                <c:pt idx="8">
                  <c:v>9868.6</c:v>
                </c:pt>
                <c:pt idx="9">
                  <c:v>40224.6</c:v>
                </c:pt>
                <c:pt idx="10">
                  <c:v>20129.2</c:v>
                </c:pt>
                <c:pt idx="11">
                  <c:v>7009</c:v>
                </c:pt>
                <c:pt idx="12">
                  <c:v>21627</c:v>
                </c:pt>
                <c:pt idx="13">
                  <c:v>6299.0999999999995</c:v>
                </c:pt>
                <c:pt idx="14">
                  <c:v>9868.6</c:v>
                </c:pt>
                <c:pt idx="15">
                  <c:v>17157.599999999999</c:v>
                </c:pt>
                <c:pt idx="16">
                  <c:v>16419.699999999997</c:v>
                </c:pt>
                <c:pt idx="17">
                  <c:v>12760.199999999999</c:v>
                </c:pt>
                <c:pt idx="18">
                  <c:v>1385.8</c:v>
                </c:pt>
                <c:pt idx="19">
                  <c:v>2430.4</c:v>
                </c:pt>
                <c:pt idx="20">
                  <c:v>1733.5</c:v>
                </c:pt>
                <c:pt idx="21">
                  <c:v>622.61999999999989</c:v>
                </c:pt>
                <c:pt idx="22">
                  <c:v>10588.5</c:v>
                </c:pt>
                <c:pt idx="23">
                  <c:v>8434.7999999999993</c:v>
                </c:pt>
                <c:pt idx="24">
                  <c:v>12034.3</c:v>
                </c:pt>
                <c:pt idx="25">
                  <c:v>4181.3999999999996</c:v>
                </c:pt>
                <c:pt idx="26">
                  <c:v>4885.3</c:v>
                </c:pt>
                <c:pt idx="27">
                  <c:v>4181.3999999999996</c:v>
                </c:pt>
                <c:pt idx="28">
                  <c:v>8434.7999999999993</c:v>
                </c:pt>
                <c:pt idx="29">
                  <c:v>15683.8</c:v>
                </c:pt>
                <c:pt idx="30">
                  <c:v>612459</c:v>
                </c:pt>
                <c:pt idx="31">
                  <c:v>406942</c:v>
                </c:pt>
                <c:pt idx="34">
                  <c:v>4047.8851</c:v>
                </c:pt>
                <c:pt idx="35">
                  <c:v>19301.373100000001</c:v>
                </c:pt>
                <c:pt idx="36">
                  <c:v>3654.7874999999999</c:v>
                </c:pt>
                <c:pt idx="37">
                  <c:v>3479.5</c:v>
                </c:pt>
                <c:pt idx="38">
                  <c:v>49133.5</c:v>
                </c:pt>
                <c:pt idx="39">
                  <c:v>2779.6</c:v>
                </c:pt>
                <c:pt idx="40">
                  <c:v>14218</c:v>
                </c:pt>
                <c:pt idx="41">
                  <c:v>3479.5</c:v>
                </c:pt>
                <c:pt idx="42">
                  <c:v>4885.3</c:v>
                </c:pt>
                <c:pt idx="43">
                  <c:v>16419.699999999997</c:v>
                </c:pt>
                <c:pt idx="44">
                  <c:v>19383.3</c:v>
                </c:pt>
                <c:pt idx="45">
                  <c:v>116326</c:v>
                </c:pt>
                <c:pt idx="46">
                  <c:v>12658.453600000001</c:v>
                </c:pt>
                <c:pt idx="47">
                  <c:v>46712.397600000004</c:v>
                </c:pt>
                <c:pt idx="48">
                  <c:v>37836.9</c:v>
                </c:pt>
                <c:pt idx="49">
                  <c:v>223416</c:v>
                </c:pt>
                <c:pt idx="50">
                  <c:v>14218</c:v>
                </c:pt>
                <c:pt idx="51">
                  <c:v>7009</c:v>
                </c:pt>
                <c:pt idx="52">
                  <c:v>21627</c:v>
                </c:pt>
                <c:pt idx="53">
                  <c:v>126135</c:v>
                </c:pt>
                <c:pt idx="54">
                  <c:v>9150.6999999999989</c:v>
                </c:pt>
                <c:pt idx="55">
                  <c:v>6440.92</c:v>
                </c:pt>
                <c:pt idx="56">
                  <c:v>9150.6999999999989</c:v>
                </c:pt>
                <c:pt idx="57">
                  <c:v>4181.3999999999996</c:v>
                </c:pt>
                <c:pt idx="58">
                  <c:v>1942.36</c:v>
                </c:pt>
                <c:pt idx="59">
                  <c:v>4181.3999999999996</c:v>
                </c:pt>
                <c:pt idx="60">
                  <c:v>8434.7999999999993</c:v>
                </c:pt>
                <c:pt idx="61">
                  <c:v>15683.8</c:v>
                </c:pt>
                <c:pt idx="62">
                  <c:v>16419.699999999997</c:v>
                </c:pt>
                <c:pt idx="63">
                  <c:v>5308.6</c:v>
                </c:pt>
                <c:pt idx="64">
                  <c:v>116326</c:v>
                </c:pt>
                <c:pt idx="65">
                  <c:v>26168.399999999998</c:v>
                </c:pt>
                <c:pt idx="66">
                  <c:v>4885.3</c:v>
                </c:pt>
                <c:pt idx="67">
                  <c:v>28466.1</c:v>
                </c:pt>
                <c:pt idx="68">
                  <c:v>5139.1935999999996</c:v>
                </c:pt>
                <c:pt idx="69">
                  <c:v>6299.0999999999995</c:v>
                </c:pt>
                <c:pt idx="70">
                  <c:v>4885.3</c:v>
                </c:pt>
                <c:pt idx="71">
                  <c:v>45054</c:v>
                </c:pt>
                <c:pt idx="72">
                  <c:v>55764.7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557312"/>
        <c:axId val="161144832"/>
      </c:scatterChart>
      <c:valAx>
        <c:axId val="1605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144832"/>
        <c:crosses val="autoZero"/>
        <c:crossBetween val="midCat"/>
      </c:valAx>
      <c:valAx>
        <c:axId val="16114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55731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323850</xdr:colOff>
      <xdr:row>20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24</xdr:row>
      <xdr:rowOff>9525</xdr:rowOff>
    </xdr:from>
    <xdr:to>
      <xdr:col>13</xdr:col>
      <xdr:colOff>342900</xdr:colOff>
      <xdr:row>38</xdr:row>
      <xdr:rowOff>161925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0</xdr:row>
      <xdr:rowOff>161925</xdr:rowOff>
    </xdr:from>
    <xdr:to>
      <xdr:col>7</xdr:col>
      <xdr:colOff>114300</xdr:colOff>
      <xdr:row>21</xdr:row>
      <xdr:rowOff>76200</xdr:rowOff>
    </xdr:to>
    <xdr:graphicFrame macro="">
      <xdr:nvGraphicFramePr>
        <xdr:cNvPr id="10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242887</xdr:colOff>
      <xdr:row>59</xdr:row>
      <xdr:rowOff>123825</xdr:rowOff>
    </xdr:from>
    <xdr:to>
      <xdr:col>15</xdr:col>
      <xdr:colOff>90487</xdr:colOff>
      <xdr:row>74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a-fp-02\users$\PROJECTS\P096%200811%20%20Dalgety%20Bay%20Particle%20Digestion\Preliminary%20report\Prelimnary%20report%20extraction%2026-10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ummary"/>
      <sheetName val="Results"/>
      <sheetName val="Sheet3"/>
    </sheetNames>
    <sheetDataSet>
      <sheetData sheetId="0"/>
      <sheetData sheetId="1">
        <row r="4">
          <cell r="U4" t="str">
            <v>Total sample activity based on Bi-214</v>
          </cell>
        </row>
        <row r="6">
          <cell r="T6">
            <v>1700</v>
          </cell>
          <cell r="U6">
            <v>18225</v>
          </cell>
        </row>
        <row r="7">
          <cell r="T7">
            <v>1700</v>
          </cell>
          <cell r="U7">
            <v>17028</v>
          </cell>
        </row>
        <row r="8">
          <cell r="T8">
            <v>2800</v>
          </cell>
          <cell r="U8">
            <v>25820</v>
          </cell>
        </row>
        <row r="9">
          <cell r="T9">
            <v>7000</v>
          </cell>
          <cell r="U9">
            <v>129420</v>
          </cell>
        </row>
        <row r="10">
          <cell r="T10">
            <v>27000</v>
          </cell>
          <cell r="U10">
            <v>312520</v>
          </cell>
        </row>
        <row r="12">
          <cell r="T12">
            <v>3800</v>
          </cell>
          <cell r="U12">
            <v>36787</v>
          </cell>
        </row>
        <row r="13">
          <cell r="T13">
            <v>11000</v>
          </cell>
          <cell r="U13">
            <v>127900</v>
          </cell>
        </row>
        <row r="14">
          <cell r="T14">
            <v>4000</v>
          </cell>
          <cell r="U14">
            <v>48722</v>
          </cell>
        </row>
        <row r="15">
          <cell r="T15">
            <v>1400</v>
          </cell>
          <cell r="U15">
            <v>23624</v>
          </cell>
        </row>
        <row r="16">
          <cell r="T16">
            <v>5400</v>
          </cell>
          <cell r="U16">
            <v>58988</v>
          </cell>
        </row>
        <row r="17">
          <cell r="T17">
            <v>2800</v>
          </cell>
          <cell r="U17">
            <v>40249.300000000003</v>
          </cell>
        </row>
        <row r="19">
          <cell r="T19">
            <v>1000</v>
          </cell>
          <cell r="U19">
            <v>28595</v>
          </cell>
        </row>
        <row r="20">
          <cell r="T20">
            <v>3000</v>
          </cell>
          <cell r="U20">
            <v>50553</v>
          </cell>
        </row>
        <row r="21">
          <cell r="T21">
            <v>900</v>
          </cell>
          <cell r="U21">
            <v>18669</v>
          </cell>
        </row>
        <row r="22">
          <cell r="T22">
            <v>1400</v>
          </cell>
          <cell r="U22">
            <v>52150</v>
          </cell>
        </row>
        <row r="23">
          <cell r="T23">
            <v>2400</v>
          </cell>
          <cell r="U23">
            <v>45656</v>
          </cell>
        </row>
        <row r="24">
          <cell r="T24">
            <v>2300</v>
          </cell>
          <cell r="U24">
            <v>21166</v>
          </cell>
        </row>
        <row r="25">
          <cell r="T25">
            <v>1800</v>
          </cell>
          <cell r="U25">
            <v>24598</v>
          </cell>
        </row>
        <row r="26">
          <cell r="T26">
            <v>200</v>
          </cell>
          <cell r="U26">
            <v>1353.5</v>
          </cell>
        </row>
        <row r="27">
          <cell r="T27">
            <v>350</v>
          </cell>
          <cell r="U27">
            <v>3004.107</v>
          </cell>
        </row>
        <row r="29">
          <cell r="T29">
            <v>250</v>
          </cell>
          <cell r="U29">
            <v>20.957000000000001</v>
          </cell>
        </row>
        <row r="30">
          <cell r="T30">
            <v>90</v>
          </cell>
          <cell r="U30">
            <v>10.888999999999999</v>
          </cell>
        </row>
        <row r="31">
          <cell r="T31">
            <v>1500</v>
          </cell>
          <cell r="U31">
            <v>14002</v>
          </cell>
        </row>
        <row r="32">
          <cell r="T32">
            <v>1200</v>
          </cell>
          <cell r="U32">
            <v>10079</v>
          </cell>
        </row>
        <row r="33">
          <cell r="T33">
            <v>1700</v>
          </cell>
          <cell r="U33">
            <v>12414</v>
          </cell>
        </row>
        <row r="34">
          <cell r="T34">
            <v>600</v>
          </cell>
          <cell r="U34">
            <v>3858.3</v>
          </cell>
        </row>
        <row r="35">
          <cell r="T35">
            <v>700</v>
          </cell>
          <cell r="U35">
            <v>4634.3</v>
          </cell>
        </row>
        <row r="36">
          <cell r="T36">
            <v>600</v>
          </cell>
          <cell r="U36">
            <v>18.259</v>
          </cell>
        </row>
        <row r="37">
          <cell r="T37">
            <v>1200</v>
          </cell>
          <cell r="U37">
            <v>43.817999999999998</v>
          </cell>
        </row>
        <row r="38">
          <cell r="T38">
            <v>2200</v>
          </cell>
          <cell r="U38">
            <v>14140</v>
          </cell>
        </row>
        <row r="39">
          <cell r="T39">
            <v>51000</v>
          </cell>
          <cell r="U39">
            <v>729900</v>
          </cell>
        </row>
        <row r="40">
          <cell r="T40">
            <v>38000</v>
          </cell>
          <cell r="U40">
            <v>369700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S7"/>
  <sheetViews>
    <sheetView workbookViewId="0"/>
  </sheetViews>
  <sheetFormatPr defaultColWidth="11.42578125" defaultRowHeight="15" x14ac:dyDescent="0.25"/>
  <cols>
    <col min="1" max="1" width="23.28515625" customWidth="1"/>
    <col min="5" max="5" width="14.42578125" customWidth="1"/>
    <col min="6" max="6" width="16.85546875" customWidth="1"/>
    <col min="14" max="14" width="14.85546875" customWidth="1"/>
  </cols>
  <sheetData>
    <row r="1" spans="1:97" ht="39" x14ac:dyDescent="0.25">
      <c r="A1" s="69" t="s">
        <v>1081</v>
      </c>
      <c r="B1" s="69" t="s">
        <v>1132</v>
      </c>
      <c r="C1" s="69" t="s">
        <v>1133</v>
      </c>
      <c r="D1" s="69" t="s">
        <v>1136</v>
      </c>
      <c r="E1" s="69" t="s">
        <v>1105</v>
      </c>
      <c r="F1" s="69" t="s">
        <v>1484</v>
      </c>
      <c r="G1" s="69" t="s">
        <v>696</v>
      </c>
      <c r="H1" s="69" t="s">
        <v>697</v>
      </c>
      <c r="I1" s="69" t="s">
        <v>698</v>
      </c>
      <c r="J1" s="69" t="s">
        <v>1294</v>
      </c>
      <c r="K1" s="69" t="s">
        <v>1385</v>
      </c>
      <c r="L1" s="69" t="s">
        <v>1386</v>
      </c>
      <c r="M1" s="70" t="s">
        <v>1185</v>
      </c>
      <c r="N1" s="71" t="s">
        <v>685</v>
      </c>
      <c r="O1" s="71" t="s">
        <v>966</v>
      </c>
      <c r="P1" s="71" t="s">
        <v>172</v>
      </c>
      <c r="Q1" s="71" t="s">
        <v>1482</v>
      </c>
      <c r="R1" s="72" t="s">
        <v>1483</v>
      </c>
      <c r="S1" s="72" t="s">
        <v>1186</v>
      </c>
      <c r="T1" s="72" t="s">
        <v>1187</v>
      </c>
      <c r="U1" s="72" t="s">
        <v>1188</v>
      </c>
      <c r="V1" s="72" t="s">
        <v>1189</v>
      </c>
      <c r="W1" s="72" t="s">
        <v>950</v>
      </c>
      <c r="X1" s="72" t="s">
        <v>1193</v>
      </c>
      <c r="Y1" s="72" t="s">
        <v>1194</v>
      </c>
      <c r="Z1" s="73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</row>
    <row r="2" spans="1:97" x14ac:dyDescent="0.25">
      <c r="A2" s="75" t="s">
        <v>315</v>
      </c>
      <c r="B2" s="76"/>
      <c r="C2" s="75" t="s">
        <v>912</v>
      </c>
      <c r="D2" s="75"/>
      <c r="E2" s="75" t="s">
        <v>316</v>
      </c>
      <c r="F2" s="75"/>
      <c r="G2" s="75" t="s">
        <v>696</v>
      </c>
      <c r="H2" s="75">
        <v>16423</v>
      </c>
      <c r="I2" s="75">
        <v>83040</v>
      </c>
      <c r="J2" s="77"/>
      <c r="K2" s="77"/>
      <c r="L2" s="77"/>
      <c r="M2" s="78"/>
      <c r="N2" s="75" t="str">
        <f t="shared" ref="N2:N7" si="0">A2</f>
        <v>DB New 01</v>
      </c>
      <c r="O2" s="75"/>
      <c r="P2" s="23"/>
      <c r="Q2" s="79"/>
      <c r="R2" s="80"/>
      <c r="S2" s="80"/>
      <c r="T2" s="80"/>
      <c r="U2" s="80"/>
      <c r="V2" s="80"/>
      <c r="W2" s="80"/>
      <c r="X2" s="80"/>
      <c r="Y2" s="80"/>
      <c r="Z2" s="81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</row>
    <row r="3" spans="1:97" x14ac:dyDescent="0.25">
      <c r="A3" s="75" t="s">
        <v>314</v>
      </c>
      <c r="B3" s="76"/>
      <c r="C3" s="75" t="s">
        <v>912</v>
      </c>
      <c r="D3" s="75"/>
      <c r="E3" s="75" t="s">
        <v>316</v>
      </c>
      <c r="F3" s="75"/>
      <c r="G3" s="75" t="s">
        <v>696</v>
      </c>
      <c r="H3" s="75">
        <v>16423</v>
      </c>
      <c r="I3" s="75">
        <v>83040</v>
      </c>
      <c r="J3" s="77"/>
      <c r="K3" s="77"/>
      <c r="L3" s="77"/>
      <c r="M3" s="78"/>
      <c r="N3" s="75" t="str">
        <f t="shared" si="0"/>
        <v>DB New 02</v>
      </c>
      <c r="O3" s="75"/>
      <c r="P3" s="23"/>
      <c r="Q3" s="79"/>
      <c r="R3" s="80"/>
      <c r="S3" s="80"/>
      <c r="T3" s="80"/>
      <c r="U3" s="80"/>
      <c r="V3" s="80"/>
      <c r="W3" s="80"/>
      <c r="X3" s="80"/>
      <c r="Y3" s="80"/>
      <c r="Z3" s="81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</row>
    <row r="4" spans="1:97" x14ac:dyDescent="0.25">
      <c r="A4" s="75" t="s">
        <v>312</v>
      </c>
      <c r="B4" s="76"/>
      <c r="C4" s="75" t="s">
        <v>912</v>
      </c>
      <c r="D4" s="75"/>
      <c r="E4" s="75" t="s">
        <v>317</v>
      </c>
      <c r="F4" s="75" t="s">
        <v>313</v>
      </c>
      <c r="G4" s="75" t="s">
        <v>696</v>
      </c>
      <c r="H4" s="16">
        <v>16441</v>
      </c>
      <c r="I4" s="16">
        <v>83062</v>
      </c>
      <c r="J4" s="77"/>
      <c r="K4" s="77"/>
      <c r="L4" s="77"/>
      <c r="M4" s="78"/>
      <c r="N4" s="75" t="str">
        <f t="shared" si="0"/>
        <v xml:space="preserve">DBIS 1 </v>
      </c>
      <c r="O4" s="75"/>
      <c r="P4" s="23"/>
      <c r="Q4" s="79"/>
      <c r="R4" s="80"/>
      <c r="S4" s="80"/>
      <c r="T4" s="80"/>
      <c r="U4" s="80"/>
      <c r="V4" s="80"/>
      <c r="W4" s="80"/>
      <c r="X4" s="80"/>
      <c r="Y4" s="80"/>
      <c r="Z4" s="81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</row>
    <row r="5" spans="1:97" x14ac:dyDescent="0.25">
      <c r="A5" s="75" t="s">
        <v>913</v>
      </c>
      <c r="B5" s="75"/>
      <c r="C5" s="75" t="s">
        <v>912</v>
      </c>
      <c r="D5" s="75"/>
      <c r="E5" s="75" t="s">
        <v>317</v>
      </c>
      <c r="F5" s="75"/>
      <c r="G5" s="75" t="s">
        <v>696</v>
      </c>
      <c r="H5" s="75">
        <v>16441</v>
      </c>
      <c r="I5" s="75">
        <v>83062</v>
      </c>
      <c r="J5" s="75"/>
      <c r="K5" s="75"/>
      <c r="L5" s="75"/>
      <c r="M5" s="75"/>
      <c r="N5" s="75" t="str">
        <f t="shared" si="0"/>
        <v>DBIS 1 TURF SOIL</v>
      </c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</row>
    <row r="6" spans="1:97" x14ac:dyDescent="0.25">
      <c r="A6" s="75" t="s">
        <v>538</v>
      </c>
      <c r="B6" s="75"/>
      <c r="C6" s="75" t="s">
        <v>912</v>
      </c>
      <c r="D6" s="75"/>
      <c r="E6" s="75" t="s">
        <v>184</v>
      </c>
      <c r="F6" s="75"/>
      <c r="G6" s="75" t="s">
        <v>696</v>
      </c>
      <c r="H6" s="75">
        <v>16474</v>
      </c>
      <c r="I6" s="75">
        <v>83053</v>
      </c>
      <c r="J6" s="75"/>
      <c r="K6" s="75"/>
      <c r="L6" s="75"/>
      <c r="M6" s="75"/>
      <c r="N6" s="75" t="str">
        <f t="shared" si="0"/>
        <v>DB4I SOIL 1A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</row>
    <row r="7" spans="1:97" x14ac:dyDescent="0.25">
      <c r="A7" s="75" t="s">
        <v>914</v>
      </c>
      <c r="B7" s="16"/>
      <c r="C7" s="75" t="s">
        <v>912</v>
      </c>
      <c r="D7" s="16"/>
      <c r="E7" s="75" t="s">
        <v>185</v>
      </c>
      <c r="F7" s="16"/>
      <c r="G7" s="75" t="s">
        <v>696</v>
      </c>
      <c r="H7" s="83">
        <v>16474</v>
      </c>
      <c r="I7" s="83">
        <v>83053</v>
      </c>
      <c r="J7" s="16"/>
      <c r="K7" s="16"/>
      <c r="L7" s="16"/>
      <c r="M7" s="16"/>
      <c r="N7" s="75" t="str">
        <f t="shared" si="0"/>
        <v>DB4I SOIL 1B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</sheetData>
  <sheetProtection password="F8CD" sheet="1" objects="1" scenarios="1"/>
  <phoneticPr fontId="14" type="noConversion"/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5"/>
  <sheetViews>
    <sheetView workbookViewId="0"/>
  </sheetViews>
  <sheetFormatPr defaultColWidth="8.85546875" defaultRowHeight="15" x14ac:dyDescent="0.25"/>
  <cols>
    <col min="1" max="1" width="10.7109375" customWidth="1"/>
    <col min="14" max="14" width="15" customWidth="1"/>
    <col min="18" max="25" width="9" bestFit="1" customWidth="1"/>
  </cols>
  <sheetData>
    <row r="1" spans="1:26" s="1" customFormat="1" ht="39.950000000000003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66" t="s">
        <v>917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/>
    </row>
    <row r="2" spans="1:26" x14ac:dyDescent="0.25">
      <c r="A2" s="16" t="s">
        <v>1241</v>
      </c>
      <c r="B2" s="17">
        <v>40832</v>
      </c>
      <c r="C2" s="16" t="s">
        <v>1134</v>
      </c>
      <c r="D2" s="16"/>
      <c r="E2" s="16"/>
      <c r="F2" s="16"/>
      <c r="G2" s="16"/>
      <c r="H2" s="16"/>
      <c r="I2" s="16"/>
      <c r="J2" s="16"/>
      <c r="K2" s="16"/>
      <c r="L2" s="16"/>
      <c r="M2" s="16">
        <f>'CPS &gt; Bq'!$I$9*$D2^2+'CPS &gt; Bq'!$J$9*$D2+'CPS &gt; Bq'!$K$9</f>
        <v>0</v>
      </c>
      <c r="N2" s="53" t="str">
        <f>A2</f>
        <v>DBP-10-01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x14ac:dyDescent="0.25">
      <c r="A3" s="16" t="s">
        <v>1242</v>
      </c>
      <c r="B3" s="17">
        <v>40832</v>
      </c>
      <c r="C3" s="16" t="s">
        <v>1134</v>
      </c>
      <c r="D3" s="16"/>
      <c r="E3" s="16"/>
      <c r="F3" s="16"/>
      <c r="G3" s="16"/>
      <c r="H3" s="16"/>
      <c r="I3" s="16"/>
      <c r="J3" s="16"/>
      <c r="K3" s="16"/>
      <c r="L3" s="16"/>
      <c r="M3" s="16">
        <f>'CPS &gt; Bq'!$I$9*$D3^2+'CPS &gt; Bq'!$J$9*$D3+'CPS &gt; Bq'!$K$9</f>
        <v>0</v>
      </c>
      <c r="N3" s="53" t="str">
        <f t="shared" ref="N3:N33" si="0">A3</f>
        <v>DBP-10-02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x14ac:dyDescent="0.25">
      <c r="A4" s="16" t="s">
        <v>1243</v>
      </c>
      <c r="B4" s="17">
        <v>40832</v>
      </c>
      <c r="C4" s="16" t="s">
        <v>1134</v>
      </c>
      <c r="D4" s="16">
        <v>6000</v>
      </c>
      <c r="E4" s="16"/>
      <c r="F4" s="16"/>
      <c r="G4" s="16"/>
      <c r="H4" s="16"/>
      <c r="I4" s="16"/>
      <c r="J4" s="30"/>
      <c r="K4" s="16"/>
      <c r="L4" s="16"/>
      <c r="M4" s="16">
        <f>'CPS &gt; Bq'!$I$9*$D4^2+'CPS &gt; Bq'!$J$9*$D4+'CPS &gt; Bq'!$K$9</f>
        <v>44657.4</v>
      </c>
      <c r="N4" s="53" t="str">
        <f t="shared" si="0"/>
        <v>DBP-10-03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x14ac:dyDescent="0.25">
      <c r="A5" s="16" t="s">
        <v>444</v>
      </c>
      <c r="B5" s="17">
        <v>40832</v>
      </c>
      <c r="C5" s="16" t="s">
        <v>1134</v>
      </c>
      <c r="D5" s="16">
        <v>3000</v>
      </c>
      <c r="E5" s="16"/>
      <c r="F5" s="16"/>
      <c r="G5" s="16"/>
      <c r="H5" s="16"/>
      <c r="I5" s="16"/>
      <c r="J5" s="16" t="s">
        <v>1240</v>
      </c>
      <c r="K5" s="16"/>
      <c r="L5" s="16"/>
      <c r="M5" s="16">
        <f>'CPS &gt; Bq'!$I$9*$D5^2+'CPS &gt; Bq'!$J$9*$D5+'CPS &gt; Bq'!$K$9</f>
        <v>21428.7</v>
      </c>
      <c r="N5" s="53" t="str">
        <f t="shared" si="0"/>
        <v>DBP-10-04A</v>
      </c>
      <c r="O5" s="16" t="s">
        <v>442</v>
      </c>
      <c r="P5" s="16">
        <v>1.3383</v>
      </c>
      <c r="Q5" s="24">
        <v>842</v>
      </c>
      <c r="R5" s="25">
        <v>18309</v>
      </c>
      <c r="S5" s="25">
        <v>26.75</v>
      </c>
      <c r="T5" s="25">
        <v>26383</v>
      </c>
      <c r="U5" s="25">
        <v>23.91</v>
      </c>
      <c r="V5" s="25">
        <v>25785</v>
      </c>
      <c r="W5" s="25">
        <v>23.94</v>
      </c>
      <c r="X5" s="25">
        <v>26263</v>
      </c>
      <c r="Y5" s="25">
        <v>26.59</v>
      </c>
    </row>
    <row r="6" spans="1:26" x14ac:dyDescent="0.25">
      <c r="A6" s="16" t="s">
        <v>445</v>
      </c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M6" s="16">
        <f>'CPS &gt; Bq'!$I$9*$D6^2+'CPS &gt; Bq'!$J$9*$D6+'CPS &gt; Bq'!$K$9</f>
        <v>0</v>
      </c>
      <c r="N6" s="53" t="str">
        <f t="shared" si="0"/>
        <v>DBP-10-04B</v>
      </c>
      <c r="O6" s="16" t="s">
        <v>443</v>
      </c>
      <c r="P6" s="16">
        <v>1.8E-3</v>
      </c>
      <c r="Q6" s="24">
        <v>45382</v>
      </c>
      <c r="R6" s="25">
        <v>18.841000000000001</v>
      </c>
      <c r="S6" s="23"/>
      <c r="T6" s="25">
        <v>162.6</v>
      </c>
      <c r="U6" s="25">
        <v>25.9</v>
      </c>
      <c r="V6" s="25">
        <v>156.27000000000001</v>
      </c>
      <c r="W6" s="25">
        <v>24.9</v>
      </c>
      <c r="X6" s="25">
        <v>20.77</v>
      </c>
      <c r="Y6" s="23"/>
    </row>
    <row r="7" spans="1:26" x14ac:dyDescent="0.25">
      <c r="A7" s="16" t="s">
        <v>1001</v>
      </c>
      <c r="B7" s="17">
        <v>40832</v>
      </c>
      <c r="C7" s="16" t="s">
        <v>1134</v>
      </c>
      <c r="D7" s="16">
        <v>2500</v>
      </c>
      <c r="E7" s="16"/>
      <c r="F7" s="16"/>
      <c r="G7" s="16"/>
      <c r="H7" s="16"/>
      <c r="I7" s="16"/>
      <c r="J7" s="16"/>
      <c r="K7" s="16"/>
      <c r="L7" s="16"/>
      <c r="M7" s="16">
        <f>'CPS &gt; Bq'!$I$9*$D7^2+'CPS &gt; Bq'!$J$9*$D7+'CPS &gt; Bq'!$K$9</f>
        <v>17732.25</v>
      </c>
      <c r="N7" s="53" t="str">
        <f t="shared" si="0"/>
        <v>DBP-10-05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6" x14ac:dyDescent="0.25">
      <c r="A8" s="16" t="s">
        <v>1002</v>
      </c>
      <c r="B8" s="17">
        <v>40832</v>
      </c>
      <c r="C8" s="16" t="s">
        <v>1134</v>
      </c>
      <c r="D8" s="16">
        <v>2300</v>
      </c>
      <c r="E8" s="16"/>
      <c r="F8" s="16"/>
      <c r="G8" s="16"/>
      <c r="H8" s="16"/>
      <c r="I8" s="16"/>
      <c r="J8" s="16"/>
      <c r="K8" s="16"/>
      <c r="L8" s="16"/>
      <c r="M8" s="16">
        <f>'CPS &gt; Bq'!$I$9*$D8^2+'CPS &gt; Bq'!$J$9*$D8+'CPS &gt; Bq'!$K$9</f>
        <v>16267.67</v>
      </c>
      <c r="N8" s="53" t="str">
        <f t="shared" si="0"/>
        <v>DBP-10-06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6" x14ac:dyDescent="0.25">
      <c r="A9" s="16" t="s">
        <v>1003</v>
      </c>
      <c r="B9" s="17">
        <v>40832</v>
      </c>
      <c r="C9" s="16" t="s">
        <v>1134</v>
      </c>
      <c r="D9" s="16">
        <v>1300</v>
      </c>
      <c r="E9" s="16"/>
      <c r="F9" s="16"/>
      <c r="G9" s="16"/>
      <c r="H9" s="16"/>
      <c r="I9" s="16"/>
      <c r="J9" s="16"/>
      <c r="K9" s="16"/>
      <c r="L9" s="16"/>
      <c r="M9" s="16">
        <f>'CPS &gt; Bq'!$I$9*$D9^2+'CPS &gt; Bq'!$J$9*$D9+'CPS &gt; Bq'!$K$9</f>
        <v>9064.77</v>
      </c>
      <c r="N9" s="53" t="str">
        <f t="shared" si="0"/>
        <v>DBP-10-07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6" x14ac:dyDescent="0.25">
      <c r="A10" s="16" t="s">
        <v>779</v>
      </c>
      <c r="B10" s="17">
        <v>40832</v>
      </c>
      <c r="C10" s="16" t="s">
        <v>1134</v>
      </c>
      <c r="D10" s="16">
        <v>400</v>
      </c>
      <c r="E10" s="16"/>
      <c r="F10" s="16"/>
      <c r="G10" s="16"/>
      <c r="H10" s="16"/>
      <c r="I10" s="16"/>
      <c r="J10" s="16"/>
      <c r="K10" s="16"/>
      <c r="L10" s="16"/>
      <c r="M10" s="16">
        <f>'CPS &gt; Bq'!$I$9*$D10^2+'CPS &gt; Bq'!$J$9*$D10+'CPS &gt; Bq'!$K$9</f>
        <v>2753.16</v>
      </c>
      <c r="N10" s="53" t="str">
        <f t="shared" si="0"/>
        <v>DBP-10-08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6" x14ac:dyDescent="0.25">
      <c r="A11" s="16" t="s">
        <v>780</v>
      </c>
      <c r="B11" s="17">
        <v>40832</v>
      </c>
      <c r="C11" s="16" t="s">
        <v>1134</v>
      </c>
      <c r="D11" s="16">
        <v>1000</v>
      </c>
      <c r="E11" s="16"/>
      <c r="F11" s="16"/>
      <c r="G11" s="16"/>
      <c r="H11" s="16"/>
      <c r="I11" s="16"/>
      <c r="J11" s="16"/>
      <c r="K11" s="16"/>
      <c r="L11" s="16"/>
      <c r="M11" s="16">
        <f>'CPS &gt; Bq'!$I$9*$D11^2+'CPS &gt; Bq'!$J$9*$D11+'CPS &gt; Bq'!$K$9</f>
        <v>6942.9000000000005</v>
      </c>
      <c r="N11" s="53" t="str">
        <f t="shared" si="0"/>
        <v>DBP-10-09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6" x14ac:dyDescent="0.25">
      <c r="A12" s="16" t="s">
        <v>781</v>
      </c>
      <c r="B12" s="17">
        <v>40832</v>
      </c>
      <c r="C12" s="16" t="s">
        <v>1134</v>
      </c>
      <c r="D12" s="16">
        <v>300</v>
      </c>
      <c r="E12" s="16"/>
      <c r="F12" s="16"/>
      <c r="G12" s="16"/>
      <c r="H12" s="16"/>
      <c r="I12" s="16"/>
      <c r="J12" s="16"/>
      <c r="K12" s="16"/>
      <c r="L12" s="16"/>
      <c r="M12" s="16">
        <f>'CPS &gt; Bq'!$I$9*$D12^2+'CPS &gt; Bq'!$J$9*$D12+'CPS &gt; Bq'!$K$9</f>
        <v>2061.87</v>
      </c>
      <c r="N12" s="53" t="str">
        <f t="shared" si="0"/>
        <v>DBP-10-10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6" x14ac:dyDescent="0.25">
      <c r="A13" s="16" t="s">
        <v>782</v>
      </c>
      <c r="B13" s="17">
        <v>40832</v>
      </c>
      <c r="C13" s="16" t="s">
        <v>1134</v>
      </c>
      <c r="D13" s="16">
        <v>600</v>
      </c>
      <c r="E13" s="16"/>
      <c r="F13" s="16"/>
      <c r="G13" s="16"/>
      <c r="H13" s="16"/>
      <c r="I13" s="16"/>
      <c r="J13" s="16"/>
      <c r="K13" s="16"/>
      <c r="L13" s="16"/>
      <c r="M13" s="16">
        <f>'CPS &gt; Bq'!$I$9*$D13^2+'CPS &gt; Bq'!$J$9*$D13+'CPS &gt; Bq'!$K$9</f>
        <v>4141.74</v>
      </c>
      <c r="N13" s="53" t="str">
        <f t="shared" si="0"/>
        <v>DBP-10-11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6" x14ac:dyDescent="0.25">
      <c r="A14" s="16" t="s">
        <v>783</v>
      </c>
      <c r="B14" s="17">
        <v>40832</v>
      </c>
      <c r="C14" s="16" t="s">
        <v>1134</v>
      </c>
      <c r="D14" s="16">
        <v>300</v>
      </c>
      <c r="E14" s="16"/>
      <c r="F14" s="16"/>
      <c r="G14" s="16"/>
      <c r="H14" s="16"/>
      <c r="I14" s="16"/>
      <c r="J14" s="16"/>
      <c r="K14" s="16"/>
      <c r="L14" s="16"/>
      <c r="M14" s="16">
        <f>'CPS &gt; Bq'!$I$9*$D14^2+'CPS &gt; Bq'!$J$9*$D14+'CPS &gt; Bq'!$K$9</f>
        <v>2061.87</v>
      </c>
      <c r="N14" s="53" t="str">
        <f t="shared" si="0"/>
        <v>DBP-10-12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6" x14ac:dyDescent="0.25">
      <c r="A15" s="16" t="s">
        <v>784</v>
      </c>
      <c r="B15" s="17">
        <v>40832</v>
      </c>
      <c r="C15" s="16" t="s">
        <v>1134</v>
      </c>
      <c r="D15" s="16">
        <v>600</v>
      </c>
      <c r="E15" s="16"/>
      <c r="F15" s="16"/>
      <c r="G15" s="16"/>
      <c r="H15" s="16"/>
      <c r="I15" s="16"/>
      <c r="J15" s="16"/>
      <c r="K15" s="16"/>
      <c r="L15" s="16"/>
      <c r="M15" s="16">
        <f>'CPS &gt; Bq'!$I$9*$D15^2+'CPS &gt; Bq'!$J$9*$D15+'CPS &gt; Bq'!$K$9</f>
        <v>4141.74</v>
      </c>
      <c r="N15" s="53" t="str">
        <f t="shared" si="0"/>
        <v>DBP-10-13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6" x14ac:dyDescent="0.25">
      <c r="A16" s="16" t="s">
        <v>563</v>
      </c>
      <c r="B16" s="17">
        <v>40832</v>
      </c>
      <c r="C16" s="16" t="s">
        <v>1134</v>
      </c>
      <c r="D16" s="16">
        <v>800</v>
      </c>
      <c r="E16" s="16"/>
      <c r="F16" s="16"/>
      <c r="G16" s="16"/>
      <c r="H16" s="16"/>
      <c r="I16" s="16"/>
      <c r="J16" s="16"/>
      <c r="K16" s="16"/>
      <c r="L16" s="16"/>
      <c r="M16" s="16">
        <f>'CPS &gt; Bq'!$I$9*$D16^2+'CPS &gt; Bq'!$J$9*$D16+'CPS &gt; Bq'!$K$9</f>
        <v>5538.32</v>
      </c>
      <c r="N16" s="53" t="str">
        <f t="shared" si="0"/>
        <v>DBP-10-14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x14ac:dyDescent="0.25">
      <c r="A17" s="16" t="s">
        <v>564</v>
      </c>
      <c r="B17" s="17">
        <v>40832</v>
      </c>
      <c r="C17" s="16" t="s">
        <v>1134</v>
      </c>
      <c r="D17" s="16">
        <v>700</v>
      </c>
      <c r="E17" s="16"/>
      <c r="F17" s="16"/>
      <c r="G17" s="16"/>
      <c r="H17" s="16"/>
      <c r="I17" s="16"/>
      <c r="J17" s="16"/>
      <c r="K17" s="16"/>
      <c r="L17" s="16"/>
      <c r="M17" s="16">
        <f>'CPS &gt; Bq'!$I$9*$D17^2+'CPS &gt; Bq'!$J$9*$D17+'CPS &gt; Bq'!$K$9</f>
        <v>4839.03</v>
      </c>
      <c r="N17" s="53" t="str">
        <f t="shared" si="0"/>
        <v>DBP-10-15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x14ac:dyDescent="0.25">
      <c r="A18" s="16" t="s">
        <v>565</v>
      </c>
      <c r="B18" s="17">
        <v>40832</v>
      </c>
      <c r="C18" s="16" t="s">
        <v>1134</v>
      </c>
      <c r="D18" s="16">
        <v>600</v>
      </c>
      <c r="E18" s="16"/>
      <c r="F18" s="16"/>
      <c r="G18" s="16"/>
      <c r="H18" s="16"/>
      <c r="I18" s="16"/>
      <c r="J18" s="16"/>
      <c r="K18" s="16"/>
      <c r="L18" s="16"/>
      <c r="M18" s="16">
        <f>'CPS &gt; Bq'!$I$9*$D18^2+'CPS &gt; Bq'!$J$9*$D18+'CPS &gt; Bq'!$K$9</f>
        <v>4141.74</v>
      </c>
      <c r="N18" s="53" t="str">
        <f t="shared" si="0"/>
        <v>DBP-10-16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x14ac:dyDescent="0.25">
      <c r="A19" s="16" t="s">
        <v>793</v>
      </c>
      <c r="B19" s="17">
        <v>40832</v>
      </c>
      <c r="C19" s="16" t="s">
        <v>1134</v>
      </c>
      <c r="D19" s="16">
        <v>240</v>
      </c>
      <c r="E19" s="16"/>
      <c r="F19" s="16"/>
      <c r="G19" s="16"/>
      <c r="H19" s="16"/>
      <c r="I19" s="16"/>
      <c r="J19" s="16"/>
      <c r="K19" s="16"/>
      <c r="L19" s="16"/>
      <c r="M19" s="16">
        <f>'CPS &gt; Bq'!$I$9*$D19^2+'CPS &gt; Bq'!$J$9*$D19+'CPS &gt; Bq'!$K$9</f>
        <v>1648.056</v>
      </c>
      <c r="N19" s="53" t="str">
        <f t="shared" si="0"/>
        <v>DBP-10-17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x14ac:dyDescent="0.25">
      <c r="A20" s="16" t="s">
        <v>794</v>
      </c>
      <c r="B20" s="17">
        <v>40832</v>
      </c>
      <c r="C20" s="16" t="s">
        <v>1134</v>
      </c>
      <c r="D20" s="16">
        <v>600</v>
      </c>
      <c r="E20" s="16"/>
      <c r="F20" s="16"/>
      <c r="G20" s="16"/>
      <c r="H20" s="16"/>
      <c r="I20" s="16"/>
      <c r="J20" s="16"/>
      <c r="K20" s="16"/>
      <c r="L20" s="16"/>
      <c r="M20" s="16">
        <f>'CPS &gt; Bq'!$I$9*$D20^2+'CPS &gt; Bq'!$J$9*$D20+'CPS &gt; Bq'!$K$9</f>
        <v>4141.74</v>
      </c>
      <c r="N20" s="53" t="str">
        <f t="shared" si="0"/>
        <v>DBP-10-18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x14ac:dyDescent="0.25">
      <c r="A21" s="16" t="s">
        <v>568</v>
      </c>
      <c r="B21" s="17">
        <v>40832</v>
      </c>
      <c r="C21" s="16" t="s">
        <v>1134</v>
      </c>
      <c r="D21" s="16"/>
      <c r="E21" s="16"/>
      <c r="F21" s="16"/>
      <c r="G21" s="16"/>
      <c r="H21" s="16"/>
      <c r="I21" s="16"/>
      <c r="J21" s="16"/>
      <c r="K21" s="16"/>
      <c r="L21" s="16"/>
      <c r="M21" s="16">
        <f>'CPS &gt; Bq'!$I$9*$D21^2+'CPS &gt; Bq'!$J$9*$D21+'CPS &gt; Bq'!$K$9</f>
        <v>0</v>
      </c>
      <c r="N21" s="53" t="str">
        <f t="shared" si="0"/>
        <v>DBP-10-19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x14ac:dyDescent="0.25">
      <c r="A22" s="16" t="s">
        <v>915</v>
      </c>
      <c r="B22" s="17">
        <v>40832</v>
      </c>
      <c r="C22" s="16" t="s">
        <v>1134</v>
      </c>
      <c r="D22" s="16">
        <v>800</v>
      </c>
      <c r="E22" s="16"/>
      <c r="F22" s="16"/>
      <c r="G22" s="16"/>
      <c r="H22" s="16"/>
      <c r="I22" s="16"/>
      <c r="J22" s="16"/>
      <c r="K22" s="16"/>
      <c r="L22" s="16"/>
      <c r="M22" s="16">
        <f>'CPS &gt; Bq'!$I$9*$D22^2+'CPS &gt; Bq'!$J$9*$D22+'CPS &gt; Bq'!$K$9</f>
        <v>5538.32</v>
      </c>
      <c r="N22" s="53" t="str">
        <f t="shared" si="0"/>
        <v>DBP-10-20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x14ac:dyDescent="0.25">
      <c r="A23" s="16" t="s">
        <v>1149</v>
      </c>
      <c r="B23" s="17">
        <v>40832</v>
      </c>
      <c r="C23" s="16" t="s">
        <v>1134</v>
      </c>
      <c r="D23" s="16">
        <v>800</v>
      </c>
      <c r="E23" s="16"/>
      <c r="F23" s="16"/>
      <c r="G23" s="16"/>
      <c r="H23" s="16"/>
      <c r="I23" s="16"/>
      <c r="J23" s="16"/>
      <c r="K23" s="16"/>
      <c r="L23" s="16"/>
      <c r="M23" s="16">
        <f>'CPS &gt; Bq'!$I$9*$D23^2+'CPS &gt; Bq'!$J$9*$D23+'CPS &gt; Bq'!$K$9</f>
        <v>5538.32</v>
      </c>
      <c r="N23" s="53" t="str">
        <f t="shared" si="0"/>
        <v>DBP-10-21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x14ac:dyDescent="0.25">
      <c r="A24" s="16" t="s">
        <v>1150</v>
      </c>
      <c r="B24" s="17">
        <v>40832</v>
      </c>
      <c r="C24" s="16" t="s">
        <v>1134</v>
      </c>
      <c r="D24" s="16">
        <v>850</v>
      </c>
      <c r="E24" s="16"/>
      <c r="F24" s="16" t="s">
        <v>924</v>
      </c>
      <c r="G24" s="16"/>
      <c r="H24" s="16"/>
      <c r="I24" s="16"/>
      <c r="J24" s="16"/>
      <c r="K24" s="16"/>
      <c r="L24" s="16"/>
      <c r="M24" s="16">
        <f>'CPS &gt; Bq'!$I$9*$D24^2+'CPS &gt; Bq'!$J$9*$D24+'CPS &gt; Bq'!$K$9</f>
        <v>5888.7150000000001</v>
      </c>
      <c r="N24" s="53" t="str">
        <f t="shared" si="0"/>
        <v>DBP-10-22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x14ac:dyDescent="0.25">
      <c r="A25" s="108" t="s">
        <v>1151</v>
      </c>
      <c r="B25" s="109">
        <v>40832</v>
      </c>
      <c r="C25" s="108" t="s">
        <v>1134</v>
      </c>
      <c r="D25" s="108">
        <v>2000</v>
      </c>
      <c r="E25" s="108"/>
      <c r="F25" s="108"/>
      <c r="G25" s="108"/>
      <c r="H25" s="108"/>
      <c r="I25" s="108"/>
      <c r="J25" s="108" t="s">
        <v>1240</v>
      </c>
      <c r="K25" s="108"/>
      <c r="L25" s="108"/>
      <c r="M25" s="16">
        <f>'CPS &gt; Bq'!$I$9*$D25^2+'CPS &gt; Bq'!$J$9*$D25+'CPS &gt; Bq'!$K$9</f>
        <v>14085.800000000001</v>
      </c>
      <c r="N25" s="135" t="str">
        <f t="shared" si="0"/>
        <v>DBP-10-23</v>
      </c>
      <c r="O25" s="112" t="s">
        <v>974</v>
      </c>
      <c r="P25" s="112">
        <v>4.8999999999999998E-3</v>
      </c>
      <c r="Q25" s="113">
        <v>2540</v>
      </c>
      <c r="R25" s="114">
        <v>10645</v>
      </c>
      <c r="S25" s="114">
        <v>25.45</v>
      </c>
      <c r="T25" s="114">
        <v>13259</v>
      </c>
      <c r="U25" s="114">
        <v>23.76</v>
      </c>
      <c r="V25" s="114">
        <v>12682</v>
      </c>
      <c r="W25" s="114">
        <v>23.79</v>
      </c>
      <c r="X25" s="114">
        <v>11163</v>
      </c>
      <c r="Y25" s="114">
        <v>26.86</v>
      </c>
    </row>
    <row r="26" spans="1:25" x14ac:dyDescent="0.25">
      <c r="A26" s="16" t="s">
        <v>1152</v>
      </c>
      <c r="B26" s="17">
        <v>40832</v>
      </c>
      <c r="C26" s="16" t="s">
        <v>1134</v>
      </c>
      <c r="D26" s="16">
        <v>800</v>
      </c>
      <c r="E26" s="16"/>
      <c r="F26" s="16"/>
      <c r="G26" s="16"/>
      <c r="H26" s="16"/>
      <c r="I26" s="16"/>
      <c r="J26" s="16"/>
      <c r="K26" s="16"/>
      <c r="L26" s="16"/>
      <c r="M26" s="16">
        <f>'CPS &gt; Bq'!$I$9*$D26^2+'CPS &gt; Bq'!$J$9*$D26+'CPS &gt; Bq'!$K$9</f>
        <v>5538.32</v>
      </c>
      <c r="N26" s="53" t="str">
        <f t="shared" si="0"/>
        <v>DBP-10-24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x14ac:dyDescent="0.25">
      <c r="A27" s="16" t="s">
        <v>1153</v>
      </c>
      <c r="B27" s="17">
        <v>40832</v>
      </c>
      <c r="C27" s="16" t="s">
        <v>1134</v>
      </c>
      <c r="D27" s="16">
        <v>800</v>
      </c>
      <c r="E27" s="16"/>
      <c r="F27" s="16"/>
      <c r="G27" s="16"/>
      <c r="H27" s="16"/>
      <c r="I27" s="16"/>
      <c r="J27" s="16"/>
      <c r="K27" s="16"/>
      <c r="L27" s="16"/>
      <c r="M27" s="16">
        <f>'CPS &gt; Bq'!$I$9*$D27^2+'CPS &gt; Bq'!$J$9*$D27+'CPS &gt; Bq'!$K$9</f>
        <v>5538.32</v>
      </c>
      <c r="N27" s="53" t="str">
        <f t="shared" si="0"/>
        <v>DBP-10-25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x14ac:dyDescent="0.25">
      <c r="A28" s="16" t="s">
        <v>1154</v>
      </c>
      <c r="B28" s="17">
        <v>40832</v>
      </c>
      <c r="C28" s="16" t="s">
        <v>1134</v>
      </c>
      <c r="D28" s="16">
        <v>800</v>
      </c>
      <c r="E28" s="16"/>
      <c r="F28" s="16"/>
      <c r="G28" s="16"/>
      <c r="H28" s="16"/>
      <c r="I28" s="16"/>
      <c r="J28" s="16"/>
      <c r="K28" s="16"/>
      <c r="L28" s="16"/>
      <c r="M28" s="16">
        <f>'CPS &gt; Bq'!$I$9*$D28^2+'CPS &gt; Bq'!$J$9*$D28+'CPS &gt; Bq'!$K$9</f>
        <v>5538.32</v>
      </c>
      <c r="N28" s="53" t="str">
        <f t="shared" si="0"/>
        <v>DBP-10-26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x14ac:dyDescent="0.25">
      <c r="A29" s="16" t="s">
        <v>1155</v>
      </c>
      <c r="B29" s="17">
        <v>40832</v>
      </c>
      <c r="C29" s="16" t="s">
        <v>1134</v>
      </c>
      <c r="D29" s="16">
        <v>1250</v>
      </c>
      <c r="E29" s="16"/>
      <c r="F29" s="16"/>
      <c r="G29" s="16"/>
      <c r="H29" s="16"/>
      <c r="I29" s="16"/>
      <c r="J29" s="16"/>
      <c r="K29" s="16"/>
      <c r="L29" s="16"/>
      <c r="M29" s="16">
        <f>'CPS &gt; Bq'!$I$9*$D29^2+'CPS &gt; Bq'!$J$9*$D29+'CPS &gt; Bq'!$K$9</f>
        <v>8709.875</v>
      </c>
      <c r="N29" s="53" t="str">
        <f t="shared" si="0"/>
        <v>DBP-10-27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x14ac:dyDescent="0.25">
      <c r="A30" s="16" t="s">
        <v>1156</v>
      </c>
      <c r="B30" s="17">
        <v>40832</v>
      </c>
      <c r="C30" s="16" t="s">
        <v>1134</v>
      </c>
      <c r="D30" s="16">
        <v>800</v>
      </c>
      <c r="E30" s="16"/>
      <c r="F30" s="16"/>
      <c r="G30" s="16"/>
      <c r="H30" s="16"/>
      <c r="I30" s="16"/>
      <c r="J30" s="16"/>
      <c r="K30" s="16"/>
      <c r="L30" s="16"/>
      <c r="M30" s="16">
        <f>'CPS &gt; Bq'!$I$9*$D30^2+'CPS &gt; Bq'!$J$9*$D30+'CPS &gt; Bq'!$K$9</f>
        <v>5538.32</v>
      </c>
      <c r="N30" s="53" t="str">
        <f t="shared" si="0"/>
        <v>DBP-10-28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x14ac:dyDescent="0.25">
      <c r="A31" s="16" t="s">
        <v>1157</v>
      </c>
      <c r="B31" s="17">
        <v>40832</v>
      </c>
      <c r="C31" s="16" t="s">
        <v>1134</v>
      </c>
      <c r="D31" s="16">
        <v>250</v>
      </c>
      <c r="E31" s="16"/>
      <c r="F31" s="16"/>
      <c r="G31" s="16"/>
      <c r="H31" s="16"/>
      <c r="I31" s="16"/>
      <c r="J31" s="16"/>
      <c r="K31" s="16"/>
      <c r="L31" s="16"/>
      <c r="M31" s="16">
        <f>'CPS &gt; Bq'!$I$9*$D31^2+'CPS &gt; Bq'!$J$9*$D31+'CPS &gt; Bq'!$K$9</f>
        <v>1716.9750000000001</v>
      </c>
      <c r="N31" s="53" t="str">
        <f t="shared" si="0"/>
        <v>DBP-10-29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x14ac:dyDescent="0.25">
      <c r="A32" s="16" t="s">
        <v>1376</v>
      </c>
      <c r="B32" s="17">
        <v>40832</v>
      </c>
      <c r="C32" s="16" t="s">
        <v>1134</v>
      </c>
      <c r="D32" s="16">
        <v>600</v>
      </c>
      <c r="E32" s="16"/>
      <c r="F32" s="16"/>
      <c r="G32" s="16"/>
      <c r="H32" s="16"/>
      <c r="I32" s="16"/>
      <c r="J32" s="16"/>
      <c r="K32" s="16"/>
      <c r="L32" s="16"/>
      <c r="M32" s="16">
        <f>'CPS &gt; Bq'!$I$9*$D32^2+'CPS &gt; Bq'!$J$9*$D32+'CPS &gt; Bq'!$K$9</f>
        <v>4141.74</v>
      </c>
      <c r="N32" s="53" t="str">
        <f t="shared" si="0"/>
        <v>DBP-10-30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x14ac:dyDescent="0.25">
      <c r="A33" s="16" t="s">
        <v>1377</v>
      </c>
      <c r="B33" s="17">
        <v>40832</v>
      </c>
      <c r="C33" s="16" t="s">
        <v>1134</v>
      </c>
      <c r="D33" s="16">
        <v>800</v>
      </c>
      <c r="E33" s="16"/>
      <c r="F33" s="16"/>
      <c r="G33" s="16"/>
      <c r="H33" s="16"/>
      <c r="I33" s="16"/>
      <c r="J33" s="16"/>
      <c r="K33" s="16"/>
      <c r="L33" s="16"/>
      <c r="M33" s="16">
        <f>'CPS &gt; Bq'!$I$9*$D33^2+'CPS &gt; Bq'!$J$9*$D33+'CPS &gt; Bq'!$K$9</f>
        <v>5538.32</v>
      </c>
      <c r="N33" s="53" t="str">
        <f t="shared" si="0"/>
        <v>DBP-10-31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x14ac:dyDescent="0.25">
      <c r="M34" s="3"/>
    </row>
    <row r="35" spans="1:25" x14ac:dyDescent="0.25">
      <c r="M35" s="3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37"/>
  <sheetViews>
    <sheetView workbookViewId="0"/>
  </sheetViews>
  <sheetFormatPr defaultColWidth="8.85546875" defaultRowHeight="15" x14ac:dyDescent="0.25"/>
  <cols>
    <col min="1" max="1" width="14.42578125" customWidth="1"/>
    <col min="5" max="5" width="17.42578125" customWidth="1"/>
    <col min="6" max="6" width="21" customWidth="1"/>
    <col min="13" max="13" width="11.140625" customWidth="1"/>
  </cols>
  <sheetData>
    <row r="1" spans="1:25" s="1" customFormat="1" ht="51.95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2" t="s">
        <v>1408</v>
      </c>
      <c r="N1" s="13" t="s">
        <v>1185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</row>
    <row r="2" spans="1:25" x14ac:dyDescent="0.25">
      <c r="A2" s="16" t="s">
        <v>1388</v>
      </c>
      <c r="B2" s="17">
        <v>40835</v>
      </c>
      <c r="C2" s="16" t="s">
        <v>1134</v>
      </c>
      <c r="D2" s="16">
        <v>500</v>
      </c>
      <c r="E2" s="16" t="s">
        <v>1326</v>
      </c>
      <c r="F2" s="16"/>
      <c r="G2" s="12" t="s">
        <v>696</v>
      </c>
      <c r="H2" s="16">
        <v>16459</v>
      </c>
      <c r="I2" s="16">
        <v>83200</v>
      </c>
      <c r="J2" s="16"/>
      <c r="K2" s="16"/>
      <c r="L2" s="16"/>
      <c r="M2" s="16" t="str">
        <f>A2</f>
        <v>DBP-11-01</v>
      </c>
      <c r="N2" s="16">
        <f>'CPS &gt; Bq'!$I$9*$D2^2+'CPS &gt; Bq'!$J$9*$D2+'CPS &gt; Bq'!$K$9</f>
        <v>3446.4500000000003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25">
      <c r="A3" s="16" t="s">
        <v>1389</v>
      </c>
      <c r="B3" s="17">
        <v>40835</v>
      </c>
      <c r="C3" s="16" t="s">
        <v>1134</v>
      </c>
      <c r="D3" s="16">
        <v>281</v>
      </c>
      <c r="E3" s="16" t="s">
        <v>1326</v>
      </c>
      <c r="F3" s="16"/>
      <c r="G3" s="12" t="s">
        <v>696</v>
      </c>
      <c r="H3" s="16">
        <v>16458</v>
      </c>
      <c r="I3" s="16">
        <v>83198</v>
      </c>
      <c r="J3" s="16"/>
      <c r="K3" s="16"/>
      <c r="L3" s="16"/>
      <c r="M3" s="16" t="str">
        <f t="shared" ref="M3:M37" si="0">A3</f>
        <v>DBP-11-02</v>
      </c>
      <c r="N3" s="16">
        <f>'CPS &gt; Bq'!$I$9*$D3^2+'CPS &gt; Bq'!$J$9*$D3+'CPS &gt; Bq'!$K$9</f>
        <v>1930.751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x14ac:dyDescent="0.25">
      <c r="A4" s="108" t="s">
        <v>1143</v>
      </c>
      <c r="B4" s="109">
        <v>40835</v>
      </c>
      <c r="C4" s="108" t="s">
        <v>1134</v>
      </c>
      <c r="D4" s="108">
        <v>1000</v>
      </c>
      <c r="E4" s="108" t="s">
        <v>1326</v>
      </c>
      <c r="F4" s="108"/>
      <c r="G4" s="110" t="s">
        <v>696</v>
      </c>
      <c r="H4" s="108">
        <v>16476</v>
      </c>
      <c r="I4" s="108">
        <v>83191</v>
      </c>
      <c r="J4" s="108" t="s">
        <v>1240</v>
      </c>
      <c r="K4" s="108"/>
      <c r="L4" s="108"/>
      <c r="M4" s="108" t="str">
        <f t="shared" si="0"/>
        <v>DBP-11-03</v>
      </c>
      <c r="N4" s="16">
        <f>'CPS &gt; Bq'!$I$9*$D4^2+'CPS &gt; Bq'!$J$9*$D4+'CPS &gt; Bq'!$K$9</f>
        <v>6942.9000000000005</v>
      </c>
      <c r="O4" s="108" t="s">
        <v>462</v>
      </c>
      <c r="P4" s="108">
        <v>6.4999999999999997E-3</v>
      </c>
      <c r="Q4" s="118">
        <v>12564</v>
      </c>
      <c r="R4" s="119">
        <v>4337.6000000000004</v>
      </c>
      <c r="S4" s="119">
        <v>24.36</v>
      </c>
      <c r="T4" s="119">
        <v>5317.8</v>
      </c>
      <c r="U4" s="119">
        <v>23.62</v>
      </c>
      <c r="V4" s="119">
        <v>5172.6000000000004</v>
      </c>
      <c r="W4" s="119">
        <v>23.72</v>
      </c>
      <c r="X4" s="119">
        <v>5112.5</v>
      </c>
      <c r="Y4" s="119">
        <v>25.06</v>
      </c>
    </row>
    <row r="5" spans="1:25" x14ac:dyDescent="0.25">
      <c r="A5" s="16" t="s">
        <v>1144</v>
      </c>
      <c r="B5" s="17">
        <v>40835</v>
      </c>
      <c r="C5" s="16" t="s">
        <v>1134</v>
      </c>
      <c r="D5" s="16">
        <v>1400</v>
      </c>
      <c r="E5" s="16" t="s">
        <v>1326</v>
      </c>
      <c r="F5" s="16"/>
      <c r="G5" s="12" t="s">
        <v>696</v>
      </c>
      <c r="H5" s="16">
        <v>16496</v>
      </c>
      <c r="I5" s="16">
        <v>83179</v>
      </c>
      <c r="J5" s="16"/>
      <c r="K5" s="16"/>
      <c r="L5" s="16"/>
      <c r="M5" s="16" t="str">
        <f t="shared" si="0"/>
        <v>DBP-11-04</v>
      </c>
      <c r="N5" s="16">
        <f>'CPS &gt; Bq'!$I$9*$D5^2+'CPS &gt; Bq'!$J$9*$D5+'CPS &gt; Bq'!$K$9</f>
        <v>9776.06</v>
      </c>
      <c r="O5" s="16"/>
      <c r="P5" s="16"/>
      <c r="Q5" s="19"/>
      <c r="R5" s="19"/>
      <c r="S5" s="19"/>
      <c r="T5" s="19"/>
      <c r="U5" s="19"/>
      <c r="V5" s="19"/>
      <c r="W5" s="19"/>
      <c r="X5" s="19"/>
      <c r="Y5" s="19"/>
    </row>
    <row r="6" spans="1:25" x14ac:dyDescent="0.25">
      <c r="A6" s="16" t="s">
        <v>1145</v>
      </c>
      <c r="B6" s="17">
        <v>40835</v>
      </c>
      <c r="C6" s="16" t="s">
        <v>1134</v>
      </c>
      <c r="D6" s="16">
        <v>800</v>
      </c>
      <c r="E6" s="16" t="s">
        <v>1326</v>
      </c>
      <c r="F6" s="16" t="s">
        <v>922</v>
      </c>
      <c r="G6" s="12" t="s">
        <v>696</v>
      </c>
      <c r="H6" s="16">
        <v>16481</v>
      </c>
      <c r="I6" s="16">
        <v>83184</v>
      </c>
      <c r="J6" s="16" t="s">
        <v>1378</v>
      </c>
      <c r="K6" s="16"/>
      <c r="L6" s="16"/>
      <c r="M6" s="16" t="str">
        <f t="shared" si="0"/>
        <v>DBP-11-05</v>
      </c>
      <c r="N6" s="16">
        <f>'CPS &gt; Bq'!$I$9*$D6^2+'CPS &gt; Bq'!$J$9*$D6+'CPS &gt; Bq'!$K$9</f>
        <v>5538.32</v>
      </c>
      <c r="O6" s="16" t="s">
        <v>674</v>
      </c>
      <c r="P6" s="16">
        <v>2.4299999999999999E-2</v>
      </c>
      <c r="Q6" s="21">
        <v>8298</v>
      </c>
      <c r="R6" s="22">
        <v>4879.8</v>
      </c>
      <c r="S6" s="22">
        <v>25.11</v>
      </c>
      <c r="T6" s="22">
        <v>5489</v>
      </c>
      <c r="U6" s="22">
        <v>23.68</v>
      </c>
      <c r="V6" s="22">
        <v>5381.1</v>
      </c>
      <c r="W6" s="22">
        <v>23.75</v>
      </c>
      <c r="X6" s="22">
        <v>5202.7</v>
      </c>
      <c r="Y6" s="22">
        <v>25.49</v>
      </c>
    </row>
    <row r="7" spans="1:25" x14ac:dyDescent="0.25">
      <c r="A7" s="16" t="s">
        <v>1146</v>
      </c>
      <c r="B7" s="17">
        <v>40835</v>
      </c>
      <c r="C7" s="16" t="s">
        <v>1134</v>
      </c>
      <c r="D7" s="16">
        <v>700</v>
      </c>
      <c r="E7" s="16" t="s">
        <v>1326</v>
      </c>
      <c r="F7" s="16"/>
      <c r="G7" s="12" t="s">
        <v>696</v>
      </c>
      <c r="H7" s="16">
        <v>16513</v>
      </c>
      <c r="I7" s="16">
        <v>83175</v>
      </c>
      <c r="J7" s="16"/>
      <c r="K7" s="16"/>
      <c r="L7" s="16"/>
      <c r="M7" s="16" t="str">
        <f t="shared" si="0"/>
        <v>DBP-11-06</v>
      </c>
      <c r="N7" s="16">
        <f>'CPS &gt; Bq'!$I$9*$D7^2+'CPS &gt; Bq'!$J$9*$D7+'CPS &gt; Bq'!$K$9</f>
        <v>4839.03</v>
      </c>
      <c r="O7" s="16"/>
      <c r="P7" s="16"/>
      <c r="Q7" s="19"/>
      <c r="R7" s="19"/>
      <c r="S7" s="19"/>
      <c r="T7" s="19"/>
      <c r="U7" s="19"/>
      <c r="V7" s="19"/>
      <c r="W7" s="19"/>
      <c r="X7" s="19"/>
      <c r="Y7" s="19"/>
    </row>
    <row r="8" spans="1:25" x14ac:dyDescent="0.25">
      <c r="A8" s="16" t="s">
        <v>1147</v>
      </c>
      <c r="B8" s="17">
        <v>40835</v>
      </c>
      <c r="C8" s="16" t="s">
        <v>1134</v>
      </c>
      <c r="D8" s="16">
        <v>900</v>
      </c>
      <c r="E8" s="16" t="s">
        <v>1326</v>
      </c>
      <c r="F8" s="16"/>
      <c r="G8" s="12" t="s">
        <v>696</v>
      </c>
      <c r="H8" s="16">
        <v>16486</v>
      </c>
      <c r="I8" s="16">
        <v>83185</v>
      </c>
      <c r="J8" s="16"/>
      <c r="K8" s="16"/>
      <c r="L8" s="16"/>
      <c r="M8" s="16" t="str">
        <f t="shared" si="0"/>
        <v>DBP-11-07</v>
      </c>
      <c r="N8" s="16">
        <f>'CPS &gt; Bq'!$I$9*$D8^2+'CPS &gt; Bq'!$J$9*$D8+'CPS &gt; Bq'!$K$9</f>
        <v>6239.6100000000006</v>
      </c>
      <c r="O8" s="16"/>
      <c r="P8" s="16"/>
      <c r="Q8" s="19"/>
      <c r="R8" s="19"/>
      <c r="S8" s="19"/>
      <c r="T8" s="19"/>
      <c r="U8" s="19"/>
      <c r="V8" s="19"/>
      <c r="W8" s="19"/>
      <c r="X8" s="19"/>
      <c r="Y8" s="19"/>
    </row>
    <row r="9" spans="1:25" x14ac:dyDescent="0.25">
      <c r="A9" s="16" t="s">
        <v>1148</v>
      </c>
      <c r="B9" s="17">
        <v>40835</v>
      </c>
      <c r="C9" s="16" t="s">
        <v>1134</v>
      </c>
      <c r="D9" s="16">
        <v>1500</v>
      </c>
      <c r="E9" s="16" t="s">
        <v>1326</v>
      </c>
      <c r="F9" s="16"/>
      <c r="G9" s="12" t="s">
        <v>696</v>
      </c>
      <c r="H9" s="16">
        <v>16516</v>
      </c>
      <c r="I9" s="16">
        <v>83172</v>
      </c>
      <c r="J9" s="16"/>
      <c r="K9" s="16"/>
      <c r="L9" s="16"/>
      <c r="M9" s="16" t="str">
        <f t="shared" si="0"/>
        <v>DBP-11-08</v>
      </c>
      <c r="N9" s="16">
        <f>'CPS &gt; Bq'!$I$9*$D9^2+'CPS &gt; Bq'!$J$9*$D9+'CPS &gt; Bq'!$K$9</f>
        <v>10489.35</v>
      </c>
      <c r="O9" s="16"/>
      <c r="P9" s="16"/>
      <c r="Q9" s="19"/>
      <c r="R9" s="19"/>
      <c r="S9" s="19"/>
      <c r="T9" s="19"/>
      <c r="U9" s="19"/>
      <c r="V9" s="19"/>
      <c r="W9" s="19"/>
      <c r="X9" s="19"/>
      <c r="Y9" s="19"/>
    </row>
    <row r="10" spans="1:25" x14ac:dyDescent="0.25">
      <c r="A10" s="108" t="s">
        <v>1367</v>
      </c>
      <c r="B10" s="109">
        <v>40835</v>
      </c>
      <c r="C10" s="108" t="s">
        <v>1134</v>
      </c>
      <c r="D10" s="108">
        <v>500</v>
      </c>
      <c r="E10" s="108" t="s">
        <v>1326</v>
      </c>
      <c r="F10" s="108"/>
      <c r="G10" s="110" t="s">
        <v>696</v>
      </c>
      <c r="H10" s="108">
        <v>16517</v>
      </c>
      <c r="I10" s="108">
        <v>83172</v>
      </c>
      <c r="J10" s="108" t="s">
        <v>1378</v>
      </c>
      <c r="K10" s="108"/>
      <c r="L10" s="108"/>
      <c r="M10" s="108" t="str">
        <f t="shared" si="0"/>
        <v>DBP-11-09</v>
      </c>
      <c r="N10" s="16">
        <f>'CPS &gt; Bq'!$I$9*$D10^2+'CPS &gt; Bq'!$J$9*$D10+'CPS &gt; Bq'!$K$9</f>
        <v>3446.4500000000003</v>
      </c>
      <c r="O10" s="112" t="s">
        <v>974</v>
      </c>
      <c r="P10" s="112">
        <v>1.0800000000000001E-2</v>
      </c>
      <c r="Q10" s="118">
        <v>144149</v>
      </c>
      <c r="R10" s="119">
        <v>2175.6</v>
      </c>
      <c r="S10" s="119">
        <v>23.62</v>
      </c>
      <c r="T10" s="119">
        <v>2540.1999999999998</v>
      </c>
      <c r="U10" s="119">
        <v>23.49</v>
      </c>
      <c r="V10" s="119">
        <v>2456.1</v>
      </c>
      <c r="W10" s="119">
        <v>23.64</v>
      </c>
      <c r="X10" s="119">
        <v>2318.8000000000002</v>
      </c>
      <c r="Y10" s="119">
        <v>23.76</v>
      </c>
    </row>
    <row r="11" spans="1:25" x14ac:dyDescent="0.25">
      <c r="A11" s="16" t="s">
        <v>1368</v>
      </c>
      <c r="B11" s="17">
        <v>40835</v>
      </c>
      <c r="C11" s="16" t="s">
        <v>1134</v>
      </c>
      <c r="D11" s="16">
        <v>400</v>
      </c>
      <c r="E11" s="16" t="s">
        <v>1326</v>
      </c>
      <c r="F11" s="16"/>
      <c r="G11" s="12" t="s">
        <v>696</v>
      </c>
      <c r="H11" s="16">
        <v>16490</v>
      </c>
      <c r="I11" s="16">
        <v>83177</v>
      </c>
      <c r="J11" s="16" t="s">
        <v>1378</v>
      </c>
      <c r="K11" s="16"/>
      <c r="L11" s="16"/>
      <c r="M11" s="16" t="str">
        <f t="shared" si="0"/>
        <v>DBP-11-10</v>
      </c>
      <c r="N11" s="16">
        <f>'CPS &gt; Bq'!$I$9*$D11^2+'CPS &gt; Bq'!$J$9*$D11+'CPS &gt; Bq'!$K$9</f>
        <v>2753.16</v>
      </c>
      <c r="O11" s="16" t="s">
        <v>461</v>
      </c>
      <c r="P11" s="16">
        <v>3.9300000000000002E-2</v>
      </c>
      <c r="Q11" s="21">
        <v>16182</v>
      </c>
      <c r="R11" s="22">
        <v>1680.6</v>
      </c>
      <c r="S11" s="22">
        <v>25.34</v>
      </c>
      <c r="T11" s="22">
        <v>1864.4</v>
      </c>
      <c r="U11" s="22">
        <v>23.81</v>
      </c>
      <c r="V11" s="22">
        <v>1838.4</v>
      </c>
      <c r="W11" s="22">
        <v>23.85</v>
      </c>
      <c r="X11" s="22">
        <v>1958.3</v>
      </c>
      <c r="Y11" s="22">
        <v>27.21</v>
      </c>
    </row>
    <row r="12" spans="1:25" x14ac:dyDescent="0.25">
      <c r="A12" s="16" t="s">
        <v>1369</v>
      </c>
      <c r="B12" s="17">
        <v>40835</v>
      </c>
      <c r="C12" s="16" t="s">
        <v>1134</v>
      </c>
      <c r="D12" s="16">
        <v>180</v>
      </c>
      <c r="E12" s="16" t="s">
        <v>1326</v>
      </c>
      <c r="F12" s="16"/>
      <c r="G12" s="12" t="s">
        <v>696</v>
      </c>
      <c r="H12" s="16" t="s">
        <v>692</v>
      </c>
      <c r="I12" s="16" t="s">
        <v>692</v>
      </c>
      <c r="J12" s="16"/>
      <c r="K12" s="16"/>
      <c r="L12" s="16"/>
      <c r="M12" s="16" t="str">
        <f t="shared" si="0"/>
        <v>DBP-11-11</v>
      </c>
      <c r="N12" s="16">
        <f>'CPS &gt; Bq'!$I$9*$D12^2+'CPS &gt; Bq'!$J$9*$D12+'CPS &gt; Bq'!$K$9</f>
        <v>1234.962</v>
      </c>
      <c r="O12" s="16"/>
      <c r="P12" s="16"/>
      <c r="Q12" s="19"/>
      <c r="R12" s="19"/>
      <c r="S12" s="19"/>
      <c r="T12" s="19"/>
      <c r="U12" s="19"/>
      <c r="V12" s="19"/>
      <c r="W12" s="19"/>
      <c r="X12" s="19"/>
      <c r="Y12" s="19"/>
    </row>
    <row r="13" spans="1:25" x14ac:dyDescent="0.25">
      <c r="A13" s="108" t="s">
        <v>1370</v>
      </c>
      <c r="B13" s="109">
        <v>40835</v>
      </c>
      <c r="C13" s="108" t="s">
        <v>1134</v>
      </c>
      <c r="D13" s="108">
        <v>6500</v>
      </c>
      <c r="E13" s="108" t="s">
        <v>1326</v>
      </c>
      <c r="F13" s="108" t="s">
        <v>923</v>
      </c>
      <c r="G13" s="110" t="s">
        <v>696</v>
      </c>
      <c r="H13" s="108">
        <v>16523</v>
      </c>
      <c r="I13" s="108">
        <v>83172</v>
      </c>
      <c r="J13" s="108" t="s">
        <v>1378</v>
      </c>
      <c r="K13" s="108"/>
      <c r="L13" s="108"/>
      <c r="M13" s="108" t="str">
        <f t="shared" si="0"/>
        <v>DBP-11-12</v>
      </c>
      <c r="N13" s="16">
        <f>'CPS &gt; Bq'!$I$9*$D13^2+'CPS &gt; Bq'!$J$9*$D13+'CPS &gt; Bq'!$K$9</f>
        <v>48703.85</v>
      </c>
      <c r="O13" s="108" t="s">
        <v>972</v>
      </c>
      <c r="P13" s="108">
        <v>4.7999999999999996E-3</v>
      </c>
      <c r="Q13" s="118">
        <v>2001</v>
      </c>
      <c r="R13" s="119">
        <v>41230</v>
      </c>
      <c r="S13" s="119">
        <v>24.31</v>
      </c>
      <c r="T13" s="119">
        <v>48812</v>
      </c>
      <c r="U13" s="119">
        <v>23.57</v>
      </c>
      <c r="V13" s="119">
        <v>45638</v>
      </c>
      <c r="W13" s="119">
        <v>23.69</v>
      </c>
      <c r="X13" s="119">
        <v>45311</v>
      </c>
      <c r="Y13" s="119">
        <v>24.73</v>
      </c>
    </row>
    <row r="14" spans="1:25" x14ac:dyDescent="0.25">
      <c r="A14" s="108" t="s">
        <v>1371</v>
      </c>
      <c r="B14" s="109">
        <v>40835</v>
      </c>
      <c r="C14" s="108" t="s">
        <v>1134</v>
      </c>
      <c r="D14" s="108">
        <v>400</v>
      </c>
      <c r="E14" s="108" t="s">
        <v>1326</v>
      </c>
      <c r="F14" s="108" t="s">
        <v>922</v>
      </c>
      <c r="G14" s="110" t="s">
        <v>696</v>
      </c>
      <c r="H14" s="108">
        <v>16497</v>
      </c>
      <c r="I14" s="108">
        <v>83175</v>
      </c>
      <c r="J14" s="108" t="s">
        <v>1240</v>
      </c>
      <c r="K14" s="108"/>
      <c r="L14" s="108"/>
      <c r="M14" s="108" t="str">
        <f t="shared" si="0"/>
        <v>DBP-11-13</v>
      </c>
      <c r="N14" s="16">
        <f>'CPS &gt; Bq'!$I$9*$D14^2+'CPS &gt; Bq'!$J$9*$D14+'CPS &gt; Bq'!$K$9</f>
        <v>2753.16</v>
      </c>
      <c r="O14" s="108" t="s">
        <v>463</v>
      </c>
      <c r="P14" s="108">
        <v>2.2000000000000001E-3</v>
      </c>
      <c r="Q14" s="118">
        <v>13693</v>
      </c>
      <c r="R14" s="119">
        <v>1689.1</v>
      </c>
      <c r="S14" s="119">
        <v>26.29</v>
      </c>
      <c r="T14" s="119">
        <v>2042</v>
      </c>
      <c r="U14" s="119">
        <v>23.85</v>
      </c>
      <c r="V14" s="119">
        <v>2023.5</v>
      </c>
      <c r="W14" s="119">
        <v>23.88</v>
      </c>
      <c r="X14" s="119">
        <v>1939</v>
      </c>
      <c r="Y14" s="119">
        <v>26.78</v>
      </c>
    </row>
    <row r="15" spans="1:25" x14ac:dyDescent="0.25">
      <c r="A15" s="16" t="s">
        <v>1372</v>
      </c>
      <c r="B15" s="17">
        <v>40835</v>
      </c>
      <c r="C15" s="16" t="s">
        <v>1134</v>
      </c>
      <c r="D15" s="16">
        <v>700</v>
      </c>
      <c r="E15" s="16" t="s">
        <v>1326</v>
      </c>
      <c r="F15" s="16"/>
      <c r="G15" s="12" t="s">
        <v>696</v>
      </c>
      <c r="H15" s="16" t="s">
        <v>692</v>
      </c>
      <c r="I15" s="16" t="s">
        <v>692</v>
      </c>
      <c r="J15" s="16"/>
      <c r="K15" s="16"/>
      <c r="L15" s="16"/>
      <c r="M15" s="16" t="str">
        <f t="shared" si="0"/>
        <v>DBP-11-14</v>
      </c>
      <c r="N15" s="16">
        <f>'CPS &gt; Bq'!$I$9*$D15^2+'CPS &gt; Bq'!$J$9*$D15+'CPS &gt; Bq'!$K$9</f>
        <v>4839.03</v>
      </c>
      <c r="O15" s="16"/>
      <c r="P15" s="16"/>
      <c r="Q15" s="19"/>
      <c r="R15" s="19"/>
      <c r="S15" s="19"/>
      <c r="T15" s="19"/>
      <c r="U15" s="19"/>
      <c r="V15" s="19"/>
      <c r="W15" s="19"/>
      <c r="X15" s="19"/>
      <c r="Y15" s="19"/>
    </row>
    <row r="16" spans="1:25" x14ac:dyDescent="0.25">
      <c r="A16" s="16" t="s">
        <v>1373</v>
      </c>
      <c r="B16" s="17">
        <v>40835</v>
      </c>
      <c r="C16" s="16" t="s">
        <v>1134</v>
      </c>
      <c r="D16" s="16">
        <v>300</v>
      </c>
      <c r="E16" s="16" t="s">
        <v>1326</v>
      </c>
      <c r="F16" s="16"/>
      <c r="G16" s="12" t="s">
        <v>696</v>
      </c>
      <c r="H16" s="16">
        <v>16495</v>
      </c>
      <c r="I16" s="16">
        <v>83173</v>
      </c>
      <c r="J16" s="16"/>
      <c r="K16" s="16"/>
      <c r="L16" s="16"/>
      <c r="M16" s="16" t="str">
        <f t="shared" si="0"/>
        <v>DBP-11-15</v>
      </c>
      <c r="N16" s="16">
        <f>'CPS &gt; Bq'!$I$9*$D16^2+'CPS &gt; Bq'!$J$9*$D16+'CPS &gt; Bq'!$K$9</f>
        <v>2061.87</v>
      </c>
      <c r="O16" s="16"/>
      <c r="P16" s="16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5">
      <c r="A17" s="16" t="s">
        <v>1374</v>
      </c>
      <c r="B17" s="17">
        <v>40835</v>
      </c>
      <c r="C17" s="16" t="s">
        <v>1134</v>
      </c>
      <c r="D17" s="16">
        <v>2200</v>
      </c>
      <c r="E17" s="16" t="s">
        <v>1326</v>
      </c>
      <c r="F17" s="16"/>
      <c r="G17" s="12" t="s">
        <v>696</v>
      </c>
      <c r="H17" s="16">
        <v>16499</v>
      </c>
      <c r="I17" s="16">
        <v>83181</v>
      </c>
      <c r="J17" s="16"/>
      <c r="K17" s="16"/>
      <c r="L17" s="16"/>
      <c r="M17" s="16" t="str">
        <f t="shared" si="0"/>
        <v>DBP-11-16</v>
      </c>
      <c r="N17" s="16">
        <f>'CPS &gt; Bq'!$I$9*$D17^2+'CPS &gt; Bq'!$J$9*$D17+'CPS &gt; Bq'!$K$9</f>
        <v>15538.380000000001</v>
      </c>
      <c r="O17" s="16"/>
      <c r="P17" s="16"/>
      <c r="Q17" s="19"/>
      <c r="R17" s="19"/>
      <c r="S17" s="19"/>
      <c r="T17" s="19"/>
      <c r="U17" s="19"/>
      <c r="V17" s="19"/>
      <c r="W17" s="19"/>
      <c r="X17" s="19"/>
      <c r="Y17" s="19"/>
    </row>
    <row r="18" spans="1:25" x14ac:dyDescent="0.25">
      <c r="A18" s="16" t="s">
        <v>1375</v>
      </c>
      <c r="B18" s="17">
        <v>40835</v>
      </c>
      <c r="C18" s="16" t="s">
        <v>1134</v>
      </c>
      <c r="D18" s="16">
        <v>700</v>
      </c>
      <c r="E18" s="16" t="s">
        <v>1326</v>
      </c>
      <c r="F18" s="16"/>
      <c r="G18" s="12" t="s">
        <v>696</v>
      </c>
      <c r="H18" s="16">
        <v>16497</v>
      </c>
      <c r="I18" s="16">
        <v>83178</v>
      </c>
      <c r="J18" s="16"/>
      <c r="K18" s="16"/>
      <c r="L18" s="16"/>
      <c r="M18" s="16" t="str">
        <f t="shared" si="0"/>
        <v>DBP-11-17</v>
      </c>
      <c r="N18" s="16">
        <f>'CPS &gt; Bq'!$I$9*$D18^2+'CPS &gt; Bq'!$J$9*$D18+'CPS &gt; Bq'!$K$9</f>
        <v>4839.03</v>
      </c>
      <c r="O18" s="16"/>
      <c r="P18" s="16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5">
      <c r="A19" s="108" t="s">
        <v>1595</v>
      </c>
      <c r="B19" s="109">
        <v>40835</v>
      </c>
      <c r="C19" s="108" t="s">
        <v>1134</v>
      </c>
      <c r="D19" s="108">
        <v>2000</v>
      </c>
      <c r="E19" s="108" t="s">
        <v>1326</v>
      </c>
      <c r="F19" s="108"/>
      <c r="G19" s="110" t="s">
        <v>696</v>
      </c>
      <c r="H19" s="108">
        <v>16500</v>
      </c>
      <c r="I19" s="108">
        <v>83178</v>
      </c>
      <c r="J19" s="108" t="s">
        <v>1240</v>
      </c>
      <c r="K19" s="108"/>
      <c r="L19" s="108"/>
      <c r="M19" s="108" t="str">
        <f t="shared" si="0"/>
        <v>DBP-11-18</v>
      </c>
      <c r="N19" s="16">
        <f>'CPS &gt; Bq'!$I$9*$D19^2+'CPS &gt; Bq'!$J$9*$D19+'CPS &gt; Bq'!$K$9</f>
        <v>14085.800000000001</v>
      </c>
      <c r="O19" s="108" t="s">
        <v>441</v>
      </c>
      <c r="P19" s="108">
        <v>8.3999999999999995E-3</v>
      </c>
      <c r="Q19" s="115">
        <v>2930</v>
      </c>
      <c r="R19" s="116">
        <v>12556</v>
      </c>
      <c r="S19" s="116">
        <v>25.37</v>
      </c>
      <c r="T19" s="116">
        <v>14049</v>
      </c>
      <c r="U19" s="116">
        <v>23.71</v>
      </c>
      <c r="V19" s="116">
        <v>14058</v>
      </c>
      <c r="W19" s="116">
        <v>23.78</v>
      </c>
      <c r="X19" s="116">
        <v>13313</v>
      </c>
      <c r="Y19" s="116">
        <v>25.59</v>
      </c>
    </row>
    <row r="20" spans="1:25" x14ac:dyDescent="0.25">
      <c r="A20" s="16" t="s">
        <v>1596</v>
      </c>
      <c r="B20" s="17">
        <v>40835</v>
      </c>
      <c r="C20" s="16" t="s">
        <v>1134</v>
      </c>
      <c r="D20" s="16">
        <v>1300</v>
      </c>
      <c r="E20" s="16" t="s">
        <v>1326</v>
      </c>
      <c r="F20" s="16"/>
      <c r="G20" s="12" t="s">
        <v>696</v>
      </c>
      <c r="H20" s="16">
        <v>16500</v>
      </c>
      <c r="I20" s="16">
        <v>83178</v>
      </c>
      <c r="J20" s="16"/>
      <c r="K20" s="16"/>
      <c r="L20" s="16"/>
      <c r="M20" s="16" t="str">
        <f t="shared" si="0"/>
        <v>DBP-11-19</v>
      </c>
      <c r="N20" s="16">
        <f>'CPS &gt; Bq'!$I$9*$D20^2+'CPS &gt; Bq'!$J$9*$D20+'CPS &gt; Bq'!$K$9</f>
        <v>9064.77</v>
      </c>
      <c r="O20" s="16"/>
      <c r="P20" s="16"/>
      <c r="Q20" s="86"/>
      <c r="R20" s="86"/>
      <c r="S20" s="86"/>
      <c r="T20" s="86"/>
      <c r="U20" s="86"/>
      <c r="V20" s="86"/>
      <c r="W20" s="86"/>
      <c r="X20" s="86"/>
      <c r="Y20" s="86"/>
    </row>
    <row r="21" spans="1:25" x14ac:dyDescent="0.25">
      <c r="A21" s="16" t="s">
        <v>1597</v>
      </c>
      <c r="B21" s="17">
        <v>40835</v>
      </c>
      <c r="C21" s="16" t="s">
        <v>1134</v>
      </c>
      <c r="D21" s="16">
        <v>1800</v>
      </c>
      <c r="E21" s="16" t="s">
        <v>1326</v>
      </c>
      <c r="F21" s="16"/>
      <c r="G21" s="12" t="s">
        <v>696</v>
      </c>
      <c r="H21" s="16">
        <v>16488</v>
      </c>
      <c r="I21" s="16">
        <v>83184</v>
      </c>
      <c r="J21" s="16"/>
      <c r="K21" s="16"/>
      <c r="L21" s="16"/>
      <c r="M21" s="16" t="str">
        <f t="shared" si="0"/>
        <v>DBP-11-20</v>
      </c>
      <c r="N21" s="16">
        <f>'CPS &gt; Bq'!$I$9*$D21^2+'CPS &gt; Bq'!$J$9*$D21+'CPS &gt; Bq'!$K$9</f>
        <v>12641.220000000001</v>
      </c>
      <c r="O21" s="16"/>
      <c r="P21" s="16"/>
      <c r="Q21" s="86"/>
      <c r="R21" s="86"/>
      <c r="S21" s="86"/>
      <c r="T21" s="86"/>
      <c r="U21" s="86"/>
      <c r="V21" s="86"/>
      <c r="W21" s="86"/>
      <c r="X21" s="86"/>
      <c r="Y21" s="86"/>
    </row>
    <row r="22" spans="1:25" x14ac:dyDescent="0.25">
      <c r="A22" s="16" t="s">
        <v>1598</v>
      </c>
      <c r="B22" s="17">
        <v>40835</v>
      </c>
      <c r="C22" s="16" t="s">
        <v>1134</v>
      </c>
      <c r="D22" s="16">
        <v>380</v>
      </c>
      <c r="E22" s="16" t="s">
        <v>1326</v>
      </c>
      <c r="F22" s="16"/>
      <c r="G22" s="12" t="s">
        <v>696</v>
      </c>
      <c r="H22" s="16">
        <v>16514</v>
      </c>
      <c r="I22" s="16">
        <v>83167</v>
      </c>
      <c r="J22" s="16"/>
      <c r="K22" s="16"/>
      <c r="L22" s="16"/>
      <c r="M22" s="16" t="str">
        <f t="shared" si="0"/>
        <v>DBP-11-21</v>
      </c>
      <c r="N22" s="16">
        <f>'CPS &gt; Bq'!$I$9*$D22^2+'CPS &gt; Bq'!$J$9*$D22+'CPS &gt; Bq'!$K$9</f>
        <v>2614.7420000000002</v>
      </c>
      <c r="O22" s="16"/>
      <c r="P22" s="16"/>
      <c r="Q22" s="86"/>
      <c r="R22" s="86"/>
      <c r="S22" s="86"/>
      <c r="T22" s="86"/>
      <c r="U22" s="86"/>
      <c r="V22" s="86"/>
      <c r="W22" s="86"/>
      <c r="X22" s="86"/>
      <c r="Y22" s="86"/>
    </row>
    <row r="23" spans="1:25" x14ac:dyDescent="0.25">
      <c r="A23" s="16" t="s">
        <v>1599</v>
      </c>
      <c r="B23" s="17">
        <v>40835</v>
      </c>
      <c r="C23" s="16" t="s">
        <v>1134</v>
      </c>
      <c r="D23" s="16">
        <v>1000</v>
      </c>
      <c r="E23" s="16" t="s">
        <v>1326</v>
      </c>
      <c r="F23" s="16"/>
      <c r="G23" s="12" t="s">
        <v>696</v>
      </c>
      <c r="H23" s="16">
        <v>16513</v>
      </c>
      <c r="I23" s="16">
        <v>83167</v>
      </c>
      <c r="J23" s="16"/>
      <c r="K23" s="16"/>
      <c r="L23" s="16"/>
      <c r="M23" s="16" t="str">
        <f t="shared" si="0"/>
        <v>DBP-11-22</v>
      </c>
      <c r="N23" s="16">
        <f>'CPS &gt; Bq'!$I$9*$D23^2+'CPS &gt; Bq'!$J$9*$D23+'CPS &gt; Bq'!$K$9</f>
        <v>6942.9000000000005</v>
      </c>
      <c r="O23" s="16"/>
      <c r="P23" s="16"/>
      <c r="Q23" s="86"/>
      <c r="R23" s="86"/>
      <c r="S23" s="86"/>
      <c r="T23" s="86"/>
      <c r="U23" s="86"/>
      <c r="V23" s="86"/>
      <c r="W23" s="86"/>
      <c r="X23" s="86"/>
      <c r="Y23" s="86"/>
    </row>
    <row r="24" spans="1:25" x14ac:dyDescent="0.25">
      <c r="A24" s="16" t="s">
        <v>1600</v>
      </c>
      <c r="B24" s="17">
        <v>40835</v>
      </c>
      <c r="C24" s="16" t="s">
        <v>1134</v>
      </c>
      <c r="D24" s="16">
        <v>230</v>
      </c>
      <c r="E24" s="16" t="s">
        <v>1326</v>
      </c>
      <c r="F24" s="16"/>
      <c r="G24" s="12" t="s">
        <v>696</v>
      </c>
      <c r="H24" s="16">
        <v>16490</v>
      </c>
      <c r="I24" s="16">
        <v>83188</v>
      </c>
      <c r="J24" s="16"/>
      <c r="K24" s="16"/>
      <c r="L24" s="16"/>
      <c r="M24" s="16" t="str">
        <f t="shared" si="0"/>
        <v>DBP-11-23</v>
      </c>
      <c r="N24" s="16">
        <f>'CPS &gt; Bq'!$I$9*$D24^2+'CPS &gt; Bq'!$J$9*$D24+'CPS &gt; Bq'!$K$9</f>
        <v>1579.1569999999999</v>
      </c>
      <c r="O24" s="16"/>
      <c r="P24" s="16"/>
      <c r="Q24" s="86"/>
      <c r="R24" s="86"/>
      <c r="S24" s="86"/>
      <c r="T24" s="86"/>
      <c r="U24" s="86"/>
      <c r="V24" s="86"/>
      <c r="W24" s="86"/>
      <c r="X24" s="86"/>
      <c r="Y24" s="86"/>
    </row>
    <row r="25" spans="1:25" x14ac:dyDescent="0.25">
      <c r="A25" s="16" t="s">
        <v>902</v>
      </c>
      <c r="B25" s="17">
        <v>40835</v>
      </c>
      <c r="C25" s="16" t="s">
        <v>1134</v>
      </c>
      <c r="D25" s="16">
        <v>700</v>
      </c>
      <c r="E25" s="16" t="s">
        <v>1326</v>
      </c>
      <c r="F25" s="16"/>
      <c r="G25" s="12" t="s">
        <v>696</v>
      </c>
      <c r="H25" s="16">
        <v>16500</v>
      </c>
      <c r="I25" s="16">
        <v>83182</v>
      </c>
      <c r="J25" s="16"/>
      <c r="K25" s="16"/>
      <c r="L25" s="16"/>
      <c r="M25" s="16" t="str">
        <f t="shared" si="0"/>
        <v>DBP-11-24</v>
      </c>
      <c r="N25" s="16">
        <f>'CPS &gt; Bq'!$I$9*$D25^2+'CPS &gt; Bq'!$J$9*$D25+'CPS &gt; Bq'!$K$9</f>
        <v>4839.03</v>
      </c>
      <c r="O25" s="16"/>
      <c r="P25" s="16"/>
      <c r="Q25" s="86"/>
      <c r="R25" s="86"/>
      <c r="S25" s="86"/>
      <c r="T25" s="86"/>
      <c r="U25" s="86"/>
      <c r="V25" s="86"/>
      <c r="W25" s="86"/>
      <c r="X25" s="86"/>
      <c r="Y25" s="86"/>
    </row>
    <row r="26" spans="1:25" x14ac:dyDescent="0.25">
      <c r="A26" s="108" t="s">
        <v>903</v>
      </c>
      <c r="B26" s="109">
        <v>40835</v>
      </c>
      <c r="C26" s="108" t="s">
        <v>1134</v>
      </c>
      <c r="D26" s="108">
        <v>500</v>
      </c>
      <c r="E26" s="108" t="s">
        <v>1326</v>
      </c>
      <c r="F26" s="108" t="s">
        <v>922</v>
      </c>
      <c r="G26" s="110" t="s">
        <v>696</v>
      </c>
      <c r="H26" s="108">
        <v>16515</v>
      </c>
      <c r="I26" s="108">
        <v>83174</v>
      </c>
      <c r="J26" s="108" t="s">
        <v>1240</v>
      </c>
      <c r="K26" s="108"/>
      <c r="L26" s="108"/>
      <c r="M26" s="108" t="str">
        <f t="shared" si="0"/>
        <v>DBP-11-25</v>
      </c>
      <c r="N26" s="16">
        <f>'CPS &gt; Bq'!$I$9*$D26^2+'CPS &gt; Bq'!$J$9*$D26+'CPS &gt; Bq'!$K$9</f>
        <v>3446.4500000000003</v>
      </c>
      <c r="O26" s="108" t="s">
        <v>977</v>
      </c>
      <c r="P26" s="108" t="s">
        <v>799</v>
      </c>
      <c r="Q26" s="115">
        <v>7707</v>
      </c>
      <c r="R26" s="116">
        <v>2373.5</v>
      </c>
      <c r="S26" s="116">
        <v>26.28</v>
      </c>
      <c r="T26" s="116">
        <v>2511.4</v>
      </c>
      <c r="U26" s="116">
        <v>23.98</v>
      </c>
      <c r="V26" s="116">
        <v>2319.3000000000002</v>
      </c>
      <c r="W26" s="116">
        <v>24.07</v>
      </c>
      <c r="X26" s="116">
        <v>2600.4</v>
      </c>
      <c r="Y26" s="116">
        <v>27.18</v>
      </c>
    </row>
    <row r="27" spans="1:25" x14ac:dyDescent="0.25">
      <c r="A27" s="16" t="s">
        <v>904</v>
      </c>
      <c r="B27" s="17">
        <v>40835</v>
      </c>
      <c r="C27" s="16" t="s">
        <v>1134</v>
      </c>
      <c r="D27" s="16">
        <v>500</v>
      </c>
      <c r="E27" s="16" t="s">
        <v>1326</v>
      </c>
      <c r="F27" s="16"/>
      <c r="G27" s="12" t="s">
        <v>696</v>
      </c>
      <c r="H27" s="16">
        <v>16499</v>
      </c>
      <c r="I27" s="16">
        <v>83182</v>
      </c>
      <c r="J27" s="16"/>
      <c r="K27" s="16"/>
      <c r="L27" s="16"/>
      <c r="M27" s="16" t="str">
        <f t="shared" si="0"/>
        <v>DBP-11-26</v>
      </c>
      <c r="N27" s="16">
        <f>'CPS &gt; Bq'!$I$9*$D27^2+'CPS &gt; Bq'!$J$9*$D27+'CPS &gt; Bq'!$K$9</f>
        <v>3446.4500000000003</v>
      </c>
      <c r="O27" s="16"/>
      <c r="P27" s="16"/>
      <c r="Q27" s="19"/>
      <c r="R27" s="19"/>
      <c r="S27" s="19"/>
      <c r="T27" s="19"/>
      <c r="U27" s="19"/>
      <c r="V27" s="19"/>
      <c r="W27" s="19"/>
      <c r="X27" s="19"/>
      <c r="Y27" s="19"/>
    </row>
    <row r="28" spans="1:25" x14ac:dyDescent="0.25">
      <c r="A28" s="16" t="s">
        <v>905</v>
      </c>
      <c r="B28" s="17">
        <v>40835</v>
      </c>
      <c r="C28" s="16" t="s">
        <v>1134</v>
      </c>
      <c r="D28" s="16">
        <v>950</v>
      </c>
      <c r="E28" s="16" t="s">
        <v>1326</v>
      </c>
      <c r="F28" s="16"/>
      <c r="G28" s="12" t="s">
        <v>696</v>
      </c>
      <c r="H28" s="16">
        <v>16499</v>
      </c>
      <c r="I28" s="16">
        <v>83179</v>
      </c>
      <c r="J28" s="16"/>
      <c r="K28" s="16"/>
      <c r="L28" s="16"/>
      <c r="M28" s="16" t="str">
        <f t="shared" si="0"/>
        <v>DBP-11-27</v>
      </c>
      <c r="N28" s="16">
        <f>'CPS &gt; Bq'!$I$9*$D28^2+'CPS &gt; Bq'!$J$9*$D28+'CPS &gt; Bq'!$K$9</f>
        <v>6591.0050000000001</v>
      </c>
      <c r="O28" s="16"/>
      <c r="P28" s="16"/>
      <c r="Q28" s="19"/>
      <c r="R28" s="19"/>
      <c r="S28" s="19"/>
      <c r="T28" s="19"/>
      <c r="U28" s="19"/>
      <c r="V28" s="19"/>
      <c r="W28" s="19"/>
      <c r="X28" s="19"/>
      <c r="Y28" s="19"/>
    </row>
    <row r="29" spans="1:25" x14ac:dyDescent="0.25">
      <c r="A29" s="16" t="s">
        <v>906</v>
      </c>
      <c r="B29" s="17">
        <v>40835</v>
      </c>
      <c r="C29" s="16" t="s">
        <v>1134</v>
      </c>
      <c r="D29" s="16">
        <v>300</v>
      </c>
      <c r="E29" s="16" t="s">
        <v>1326</v>
      </c>
      <c r="F29" s="16"/>
      <c r="G29" s="12" t="s">
        <v>696</v>
      </c>
      <c r="H29" s="16">
        <v>16512</v>
      </c>
      <c r="I29" s="16">
        <v>83173</v>
      </c>
      <c r="J29" s="16"/>
      <c r="K29" s="16"/>
      <c r="L29" s="16"/>
      <c r="M29" s="16" t="str">
        <f t="shared" si="0"/>
        <v>DBP-11-28</v>
      </c>
      <c r="N29" s="16">
        <f>'CPS &gt; Bq'!$I$9*$D29^2+'CPS &gt; Bq'!$J$9*$D29+'CPS &gt; Bq'!$K$9</f>
        <v>2061.87</v>
      </c>
      <c r="O29" s="16"/>
      <c r="P29" s="16"/>
      <c r="Q29" s="19"/>
      <c r="R29" s="19"/>
      <c r="S29" s="19"/>
      <c r="T29" s="19"/>
      <c r="U29" s="19"/>
      <c r="V29" s="19"/>
      <c r="W29" s="19"/>
      <c r="X29" s="19"/>
      <c r="Y29" s="19"/>
    </row>
    <row r="30" spans="1:25" x14ac:dyDescent="0.25">
      <c r="A30" s="16" t="s">
        <v>907</v>
      </c>
      <c r="B30" s="17">
        <v>40835</v>
      </c>
      <c r="C30" s="16" t="s">
        <v>1134</v>
      </c>
      <c r="D30" s="16">
        <v>1800</v>
      </c>
      <c r="E30" s="16" t="s">
        <v>1326</v>
      </c>
      <c r="F30" s="16"/>
      <c r="G30" s="12" t="s">
        <v>696</v>
      </c>
      <c r="H30" s="16">
        <v>16506</v>
      </c>
      <c r="I30" s="16">
        <v>83177</v>
      </c>
      <c r="J30" s="16"/>
      <c r="K30" s="16"/>
      <c r="L30" s="16"/>
      <c r="M30" s="16" t="str">
        <f t="shared" si="0"/>
        <v>DBP-11-29</v>
      </c>
      <c r="N30" s="16">
        <f>'CPS &gt; Bq'!$I$9*$D30^2+'CPS &gt; Bq'!$J$9*$D30+'CPS &gt; Bq'!$K$9</f>
        <v>12641.220000000001</v>
      </c>
      <c r="O30" s="16"/>
      <c r="P30" s="16"/>
      <c r="Q30" s="19"/>
      <c r="R30" s="19"/>
      <c r="S30" s="19"/>
      <c r="T30" s="19"/>
      <c r="U30" s="19"/>
      <c r="V30" s="19"/>
      <c r="W30" s="19"/>
      <c r="X30" s="19"/>
      <c r="Y30" s="19"/>
    </row>
    <row r="31" spans="1:25" x14ac:dyDescent="0.25">
      <c r="A31" s="16" t="s">
        <v>675</v>
      </c>
      <c r="B31" s="17">
        <v>40835</v>
      </c>
      <c r="C31" s="16" t="s">
        <v>1134</v>
      </c>
      <c r="D31" s="16">
        <v>300</v>
      </c>
      <c r="E31" s="16" t="s">
        <v>1326</v>
      </c>
      <c r="F31" s="16"/>
      <c r="G31" s="12" t="s">
        <v>696</v>
      </c>
      <c r="H31" s="16">
        <v>16509</v>
      </c>
      <c r="I31" s="16">
        <v>83175</v>
      </c>
      <c r="J31" s="16"/>
      <c r="K31" s="16"/>
      <c r="L31" s="16"/>
      <c r="M31" s="16" t="str">
        <f t="shared" si="0"/>
        <v>DBP-11-30</v>
      </c>
      <c r="N31" s="16">
        <f>'CPS &gt; Bq'!$I$9*$D31^2+'CPS &gt; Bq'!$J$9*$D31+'CPS &gt; Bq'!$K$9</f>
        <v>2061.87</v>
      </c>
      <c r="O31" s="16"/>
      <c r="P31" s="16"/>
      <c r="Q31" s="19"/>
      <c r="R31" s="19"/>
      <c r="S31" s="19"/>
      <c r="T31" s="19"/>
      <c r="U31" s="19"/>
      <c r="V31" s="19"/>
      <c r="W31" s="19"/>
      <c r="X31" s="19"/>
      <c r="Y31" s="19"/>
    </row>
    <row r="32" spans="1:25" x14ac:dyDescent="0.25">
      <c r="A32" s="16" t="s">
        <v>676</v>
      </c>
      <c r="B32" s="17">
        <v>40835</v>
      </c>
      <c r="C32" s="16" t="s">
        <v>1134</v>
      </c>
      <c r="D32" s="16">
        <v>630</v>
      </c>
      <c r="E32" s="16" t="s">
        <v>1326</v>
      </c>
      <c r="F32" s="16"/>
      <c r="G32" s="12" t="s">
        <v>696</v>
      </c>
      <c r="H32" s="16">
        <v>16520</v>
      </c>
      <c r="I32" s="16">
        <v>83171</v>
      </c>
      <c r="J32" s="16"/>
      <c r="K32" s="16"/>
      <c r="L32" s="16"/>
      <c r="M32" s="16" t="str">
        <f t="shared" si="0"/>
        <v>DBP-11-31</v>
      </c>
      <c r="N32" s="16">
        <f>'CPS &gt; Bq'!$I$9*$D32^2+'CPS &gt; Bq'!$J$9*$D32+'CPS &gt; Bq'!$K$9</f>
        <v>4350.7169999999996</v>
      </c>
      <c r="O32" s="16"/>
      <c r="P32" s="16"/>
      <c r="Q32" s="19"/>
      <c r="R32" s="19"/>
      <c r="S32" s="19"/>
      <c r="T32" s="19"/>
      <c r="U32" s="19"/>
      <c r="V32" s="19"/>
      <c r="W32" s="19"/>
      <c r="X32" s="19"/>
      <c r="Y32" s="19"/>
    </row>
    <row r="33" spans="1:25" x14ac:dyDescent="0.25">
      <c r="A33" s="16" t="s">
        <v>677</v>
      </c>
      <c r="B33" s="17">
        <v>40835</v>
      </c>
      <c r="C33" s="16" t="s">
        <v>1134</v>
      </c>
      <c r="D33" s="16">
        <v>2000</v>
      </c>
      <c r="E33" s="16" t="s">
        <v>1326</v>
      </c>
      <c r="F33" s="16"/>
      <c r="G33" s="12" t="s">
        <v>696</v>
      </c>
      <c r="H33" s="16">
        <v>16520</v>
      </c>
      <c r="I33" s="16">
        <v>83174</v>
      </c>
      <c r="J33" s="16"/>
      <c r="K33" s="16"/>
      <c r="L33" s="16"/>
      <c r="M33" s="16" t="str">
        <f t="shared" si="0"/>
        <v>DBP-11-32</v>
      </c>
      <c r="N33" s="16">
        <f>'CPS &gt; Bq'!$I$9*$D33^2+'CPS &gt; Bq'!$J$9*$D33+'CPS &gt; Bq'!$K$9</f>
        <v>14085.800000000001</v>
      </c>
      <c r="O33" s="16"/>
      <c r="P33" s="16"/>
      <c r="Q33" s="19"/>
      <c r="R33" s="19"/>
      <c r="S33" s="19"/>
      <c r="T33" s="19"/>
      <c r="U33" s="19"/>
      <c r="V33" s="19"/>
      <c r="W33" s="19"/>
      <c r="X33" s="19"/>
      <c r="Y33" s="19"/>
    </row>
    <row r="34" spans="1:25" x14ac:dyDescent="0.25">
      <c r="A34" s="16" t="s">
        <v>678</v>
      </c>
      <c r="B34" s="17">
        <v>40835</v>
      </c>
      <c r="C34" s="16" t="s">
        <v>1134</v>
      </c>
      <c r="D34" s="16">
        <v>250</v>
      </c>
      <c r="E34" s="16" t="s">
        <v>1326</v>
      </c>
      <c r="F34" s="16"/>
      <c r="G34" s="12" t="s">
        <v>696</v>
      </c>
      <c r="H34" s="16">
        <v>16515</v>
      </c>
      <c r="I34" s="16">
        <v>83175</v>
      </c>
      <c r="J34" s="16"/>
      <c r="K34" s="16"/>
      <c r="L34" s="16"/>
      <c r="M34" s="16" t="str">
        <f t="shared" si="0"/>
        <v>DBP-11-33</v>
      </c>
      <c r="N34" s="16">
        <f>'CPS &gt; Bq'!$I$9*$D34^2+'CPS &gt; Bq'!$J$9*$D34+'CPS &gt; Bq'!$K$9</f>
        <v>1716.9750000000001</v>
      </c>
      <c r="O34" s="16"/>
      <c r="P34" s="16"/>
      <c r="Q34" s="19"/>
      <c r="R34" s="19"/>
      <c r="S34" s="19"/>
      <c r="T34" s="19"/>
      <c r="U34" s="19"/>
      <c r="V34" s="19"/>
      <c r="W34" s="19"/>
      <c r="X34" s="19"/>
      <c r="Y34" s="19"/>
    </row>
    <row r="35" spans="1:25" x14ac:dyDescent="0.25">
      <c r="A35" s="16" t="s">
        <v>1382</v>
      </c>
      <c r="B35" s="17">
        <v>40835</v>
      </c>
      <c r="C35" s="16" t="s">
        <v>1134</v>
      </c>
      <c r="D35" s="16">
        <v>400</v>
      </c>
      <c r="E35" s="16" t="s">
        <v>1326</v>
      </c>
      <c r="F35" s="16"/>
      <c r="G35" s="12" t="s">
        <v>696</v>
      </c>
      <c r="H35" s="16">
        <v>16503</v>
      </c>
      <c r="I35" s="16">
        <v>83181</v>
      </c>
      <c r="J35" s="16"/>
      <c r="K35" s="16"/>
      <c r="L35" s="16"/>
      <c r="M35" s="16" t="str">
        <f t="shared" si="0"/>
        <v>DBP-11-34</v>
      </c>
      <c r="N35" s="16">
        <f>'CPS &gt; Bq'!$I$9*$D35^2+'CPS &gt; Bq'!$J$9*$D35+'CPS &gt; Bq'!$K$9</f>
        <v>2753.16</v>
      </c>
      <c r="O35" s="16"/>
      <c r="P35" s="16"/>
      <c r="Q35" s="19"/>
      <c r="R35" s="19"/>
      <c r="S35" s="19"/>
      <c r="T35" s="19"/>
      <c r="U35" s="19"/>
      <c r="V35" s="19"/>
      <c r="W35" s="19"/>
      <c r="X35" s="19"/>
      <c r="Y35" s="19"/>
    </row>
    <row r="36" spans="1:25" x14ac:dyDescent="0.25">
      <c r="A36" s="16" t="s">
        <v>1383</v>
      </c>
      <c r="B36" s="17">
        <v>40835</v>
      </c>
      <c r="C36" s="16" t="s">
        <v>1134</v>
      </c>
      <c r="D36" s="16">
        <v>500</v>
      </c>
      <c r="E36" s="16" t="s">
        <v>1326</v>
      </c>
      <c r="F36" s="16"/>
      <c r="G36" s="12" t="s">
        <v>696</v>
      </c>
      <c r="H36" s="16">
        <v>16509</v>
      </c>
      <c r="I36" s="16">
        <v>83176</v>
      </c>
      <c r="J36" s="16"/>
      <c r="K36" s="16"/>
      <c r="L36" s="16"/>
      <c r="M36" s="16" t="str">
        <f t="shared" si="0"/>
        <v>DBP-11-35</v>
      </c>
      <c r="N36" s="16">
        <f>'CPS &gt; Bq'!$I$9*$D36^2+'CPS &gt; Bq'!$J$9*$D36+'CPS &gt; Bq'!$K$9</f>
        <v>3446.4500000000003</v>
      </c>
      <c r="O36" s="16"/>
      <c r="P36" s="16"/>
      <c r="Q36" s="19"/>
      <c r="R36" s="19"/>
      <c r="S36" s="19"/>
      <c r="T36" s="19"/>
      <c r="U36" s="19"/>
      <c r="V36" s="19"/>
      <c r="W36" s="19"/>
      <c r="X36" s="19"/>
      <c r="Y36" s="19"/>
    </row>
    <row r="37" spans="1:25" x14ac:dyDescent="0.25">
      <c r="A37" s="16" t="s">
        <v>1384</v>
      </c>
      <c r="B37" s="17">
        <v>40835</v>
      </c>
      <c r="C37" s="16" t="s">
        <v>1134</v>
      </c>
      <c r="D37" s="16">
        <v>600</v>
      </c>
      <c r="E37" s="16" t="s">
        <v>1326</v>
      </c>
      <c r="F37" s="16"/>
      <c r="G37" s="12" t="s">
        <v>696</v>
      </c>
      <c r="H37" s="16">
        <v>16528</v>
      </c>
      <c r="I37" s="16">
        <v>83180</v>
      </c>
      <c r="J37" s="16"/>
      <c r="K37" s="16"/>
      <c r="L37" s="16"/>
      <c r="M37" s="16" t="str">
        <f t="shared" si="0"/>
        <v>DBP-11-36</v>
      </c>
      <c r="N37" s="16">
        <f>'CPS &gt; Bq'!$I$9*$D37^2+'CPS &gt; Bq'!$J$9*$D37+'CPS &gt; Bq'!$K$9</f>
        <v>4141.74</v>
      </c>
      <c r="O37" s="16"/>
      <c r="P37" s="16"/>
      <c r="Q37" s="19"/>
      <c r="R37" s="19"/>
      <c r="S37" s="19"/>
      <c r="T37" s="19"/>
      <c r="U37" s="19"/>
      <c r="V37" s="19"/>
      <c r="W37" s="19"/>
      <c r="X37" s="19"/>
      <c r="Y37" s="19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37"/>
  <sheetViews>
    <sheetView workbookViewId="0"/>
  </sheetViews>
  <sheetFormatPr defaultColWidth="8.85546875" defaultRowHeight="15" x14ac:dyDescent="0.25"/>
  <cols>
    <col min="1" max="1" width="10.140625" customWidth="1"/>
    <col min="5" max="5" width="18.28515625" customWidth="1"/>
    <col min="6" max="6" width="17.140625" customWidth="1"/>
    <col min="14" max="14" width="19.28515625" customWidth="1"/>
    <col min="15" max="16" width="12.42578125" customWidth="1"/>
    <col min="17" max="17" width="18" customWidth="1"/>
    <col min="19" max="19" width="12.28515625" customWidth="1"/>
  </cols>
  <sheetData>
    <row r="1" spans="1:25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2" t="s">
        <v>918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</row>
    <row r="2" spans="1:25" x14ac:dyDescent="0.25">
      <c r="A2" s="16" t="s">
        <v>1073</v>
      </c>
      <c r="B2" s="17">
        <v>40836</v>
      </c>
      <c r="C2" s="16" t="s">
        <v>1134</v>
      </c>
      <c r="D2" s="16">
        <v>1200</v>
      </c>
      <c r="E2" s="16" t="s">
        <v>1326</v>
      </c>
      <c r="F2" s="16"/>
      <c r="G2" s="12" t="s">
        <v>696</v>
      </c>
      <c r="H2" s="16">
        <v>16516</v>
      </c>
      <c r="I2" s="16">
        <v>83181</v>
      </c>
      <c r="J2" s="16"/>
      <c r="K2" s="16"/>
      <c r="L2" s="16"/>
      <c r="M2" s="16">
        <f>'CPS &gt; Bq'!$I$9*$D2^2+'CPS &gt; Bq'!$J$9*$D2+'CPS &gt; Bq'!$K$9</f>
        <v>8355.48</v>
      </c>
      <c r="N2" s="16" t="str">
        <f>A2</f>
        <v>DBP-12-01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25">
      <c r="A3" s="16" t="s">
        <v>1074</v>
      </c>
      <c r="B3" s="17">
        <v>40836</v>
      </c>
      <c r="C3" s="16" t="s">
        <v>1134</v>
      </c>
      <c r="D3" s="16">
        <v>450</v>
      </c>
      <c r="E3" s="16" t="s">
        <v>1326</v>
      </c>
      <c r="F3" s="16"/>
      <c r="G3" s="12" t="s">
        <v>696</v>
      </c>
      <c r="H3" s="16">
        <v>16516</v>
      </c>
      <c r="I3" s="16">
        <v>83181</v>
      </c>
      <c r="J3" s="16"/>
      <c r="K3" s="16"/>
      <c r="L3" s="16"/>
      <c r="M3" s="16">
        <f>'CPS &gt; Bq'!$I$9*$D3^2+'CPS &gt; Bq'!$J$9*$D3+'CPS &gt; Bq'!$K$9</f>
        <v>3099.5550000000003</v>
      </c>
      <c r="N3" s="16" t="str">
        <f t="shared" ref="N3:N37" si="0">A3</f>
        <v>DBP-12-02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x14ac:dyDescent="0.25">
      <c r="A4" s="16" t="s">
        <v>1302</v>
      </c>
      <c r="B4" s="17">
        <v>40836</v>
      </c>
      <c r="C4" s="16" t="s">
        <v>1134</v>
      </c>
      <c r="D4" s="16">
        <v>750</v>
      </c>
      <c r="E4" s="16" t="s">
        <v>1326</v>
      </c>
      <c r="F4" s="16"/>
      <c r="G4" s="12" t="s">
        <v>696</v>
      </c>
      <c r="H4" s="16">
        <v>16511</v>
      </c>
      <c r="I4" s="16">
        <v>83173</v>
      </c>
      <c r="J4" s="16"/>
      <c r="K4" s="16"/>
      <c r="L4" s="16"/>
      <c r="M4" s="16">
        <f>'CPS &gt; Bq'!$I$9*$D4^2+'CPS &gt; Bq'!$J$9*$D4+'CPS &gt; Bq'!$K$9</f>
        <v>5188.4250000000002</v>
      </c>
      <c r="N4" s="16" t="str">
        <f t="shared" si="0"/>
        <v>DBP-12-03</v>
      </c>
      <c r="O4" s="16"/>
      <c r="P4" s="16"/>
      <c r="Q4" s="88"/>
      <c r="R4" s="88"/>
      <c r="S4" s="88"/>
      <c r="T4" s="88"/>
      <c r="U4" s="88"/>
      <c r="V4" s="88"/>
      <c r="W4" s="88"/>
      <c r="X4" s="88"/>
      <c r="Y4" s="88"/>
    </row>
    <row r="5" spans="1:25" x14ac:dyDescent="0.25">
      <c r="A5" s="16" t="s">
        <v>1303</v>
      </c>
      <c r="B5" s="17">
        <v>40836</v>
      </c>
      <c r="C5" s="16" t="s">
        <v>1134</v>
      </c>
      <c r="D5" s="16">
        <v>1100</v>
      </c>
      <c r="E5" s="16" t="s">
        <v>1326</v>
      </c>
      <c r="F5" s="16"/>
      <c r="G5" s="12" t="s">
        <v>696</v>
      </c>
      <c r="H5" s="16">
        <v>16515</v>
      </c>
      <c r="I5" s="16">
        <v>83190</v>
      </c>
      <c r="J5" s="16" t="s">
        <v>1240</v>
      </c>
      <c r="K5" s="16"/>
      <c r="L5" s="16" t="s">
        <v>1240</v>
      </c>
      <c r="M5" s="16">
        <f>'CPS &gt; Bq'!$I$9*$D5^2+'CPS &gt; Bq'!$J$9*$D5+'CPS &gt; Bq'!$K$9</f>
        <v>7648.1900000000005</v>
      </c>
      <c r="N5" s="16" t="str">
        <f t="shared" si="0"/>
        <v>DBP-12-04</v>
      </c>
      <c r="O5" s="16" t="s">
        <v>660</v>
      </c>
      <c r="P5" s="16">
        <v>0.3533</v>
      </c>
      <c r="Q5" s="84">
        <v>7445</v>
      </c>
      <c r="R5" s="87">
        <v>4366.6000000000004</v>
      </c>
      <c r="S5" s="87">
        <v>25.93</v>
      </c>
      <c r="T5" s="87">
        <v>7687.3</v>
      </c>
      <c r="U5" s="87">
        <v>23.64</v>
      </c>
      <c r="V5" s="87">
        <v>7473.6</v>
      </c>
      <c r="W5" s="87">
        <v>23.75</v>
      </c>
      <c r="X5" s="87">
        <v>7212.1</v>
      </c>
      <c r="Y5" s="87">
        <v>25.23</v>
      </c>
    </row>
    <row r="6" spans="1:25" x14ac:dyDescent="0.25">
      <c r="A6" s="16" t="s">
        <v>1304</v>
      </c>
      <c r="B6" s="17">
        <v>40836</v>
      </c>
      <c r="C6" s="16" t="s">
        <v>1134</v>
      </c>
      <c r="D6" s="16">
        <v>280</v>
      </c>
      <c r="E6" s="16" t="s">
        <v>1326</v>
      </c>
      <c r="F6" s="16"/>
      <c r="G6" s="12" t="s">
        <v>696</v>
      </c>
      <c r="H6" s="16">
        <v>16517</v>
      </c>
      <c r="I6" s="16">
        <v>83180</v>
      </c>
      <c r="J6" s="16"/>
      <c r="K6" s="16"/>
      <c r="L6" s="16"/>
      <c r="M6" s="16">
        <f>'CPS &gt; Bq'!$I$9*$D6^2+'CPS &gt; Bq'!$J$9*$D6+'CPS &gt; Bq'!$K$9</f>
        <v>1923.8520000000001</v>
      </c>
      <c r="N6" s="16" t="str">
        <f t="shared" si="0"/>
        <v>DBP-12-05</v>
      </c>
      <c r="O6" s="16"/>
      <c r="P6" s="16"/>
      <c r="Q6" s="88"/>
      <c r="R6" s="88"/>
      <c r="S6" s="88"/>
      <c r="T6" s="88"/>
      <c r="U6" s="88"/>
      <c r="V6" s="88"/>
      <c r="W6" s="88"/>
      <c r="X6" s="88"/>
      <c r="Y6" s="88"/>
    </row>
    <row r="7" spans="1:25" x14ac:dyDescent="0.25">
      <c r="A7" s="138" t="s">
        <v>1305</v>
      </c>
      <c r="B7" s="139">
        <v>40836</v>
      </c>
      <c r="C7" s="138" t="s">
        <v>1134</v>
      </c>
      <c r="D7" s="138">
        <v>18000</v>
      </c>
      <c r="E7" s="138" t="s">
        <v>1326</v>
      </c>
      <c r="F7" s="138" t="s">
        <v>175</v>
      </c>
      <c r="G7" s="140" t="s">
        <v>696</v>
      </c>
      <c r="H7" s="138">
        <v>16512</v>
      </c>
      <c r="I7" s="138">
        <v>83178</v>
      </c>
      <c r="J7" s="138" t="s">
        <v>1240</v>
      </c>
      <c r="K7" s="138"/>
      <c r="L7" s="138" t="s">
        <v>1240</v>
      </c>
      <c r="M7" s="16">
        <f>'CPS &gt; Bq'!$I$9*$D7^2+'CPS &gt; Bq'!$J$9*$D7+'CPS &gt; Bq'!$K$9</f>
        <v>155572.20000000001</v>
      </c>
      <c r="N7" s="138" t="str">
        <f t="shared" si="0"/>
        <v>DBP-12-06</v>
      </c>
      <c r="O7" s="138" t="s">
        <v>173</v>
      </c>
      <c r="P7" s="138">
        <v>0.1134</v>
      </c>
      <c r="Q7" s="150">
        <v>1106</v>
      </c>
      <c r="R7" s="151">
        <v>60504</v>
      </c>
      <c r="S7" s="151">
        <v>24.8</v>
      </c>
      <c r="T7" s="151">
        <v>148520</v>
      </c>
      <c r="U7" s="151">
        <v>23.53</v>
      </c>
      <c r="V7" s="151">
        <v>138660</v>
      </c>
      <c r="W7" s="151">
        <v>23.66</v>
      </c>
      <c r="X7" s="151">
        <v>150550</v>
      </c>
      <c r="Y7" s="151">
        <v>24.1</v>
      </c>
    </row>
    <row r="8" spans="1:25" x14ac:dyDescent="0.25">
      <c r="A8" s="16" t="s">
        <v>1306</v>
      </c>
      <c r="B8" s="17">
        <v>40836</v>
      </c>
      <c r="C8" s="16" t="s">
        <v>1134</v>
      </c>
      <c r="D8" s="16">
        <v>400</v>
      </c>
      <c r="E8" s="16" t="s">
        <v>1326</v>
      </c>
      <c r="F8" s="16"/>
      <c r="G8" s="12" t="s">
        <v>696</v>
      </c>
      <c r="H8" s="16">
        <v>16517</v>
      </c>
      <c r="I8" s="16">
        <v>83186</v>
      </c>
      <c r="J8" s="16"/>
      <c r="K8" s="16"/>
      <c r="L8" s="16"/>
      <c r="M8" s="16">
        <f>'CPS &gt; Bq'!$I$9*$D8^2+'CPS &gt; Bq'!$J$9*$D8+'CPS &gt; Bq'!$K$9</f>
        <v>2753.16</v>
      </c>
      <c r="N8" s="16" t="str">
        <f t="shared" si="0"/>
        <v>DBP-12-07</v>
      </c>
      <c r="O8" s="16"/>
      <c r="P8" s="16"/>
      <c r="Q8" s="88"/>
      <c r="R8" s="88"/>
      <c r="S8" s="88"/>
      <c r="T8" s="88"/>
      <c r="U8" s="88"/>
      <c r="V8" s="88"/>
      <c r="W8" s="88"/>
      <c r="X8" s="88"/>
      <c r="Y8" s="88"/>
    </row>
    <row r="9" spans="1:25" x14ac:dyDescent="0.25">
      <c r="A9" s="16" t="s">
        <v>1307</v>
      </c>
      <c r="B9" s="17">
        <v>40836</v>
      </c>
      <c r="C9" s="16" t="s">
        <v>1134</v>
      </c>
      <c r="D9" s="16">
        <v>4700</v>
      </c>
      <c r="E9" s="16" t="s">
        <v>1326</v>
      </c>
      <c r="F9" s="16"/>
      <c r="G9" s="12" t="s">
        <v>696</v>
      </c>
      <c r="H9" s="16">
        <v>16517</v>
      </c>
      <c r="I9" s="16">
        <v>83186</v>
      </c>
      <c r="J9" s="16"/>
      <c r="K9" s="16"/>
      <c r="L9" s="16"/>
      <c r="M9" s="16">
        <f>'CPS &gt; Bq'!$I$9*$D9^2+'CPS &gt; Bq'!$J$9*$D9+'CPS &gt; Bq'!$K$9</f>
        <v>34370.630000000005</v>
      </c>
      <c r="N9" s="16" t="str">
        <f t="shared" si="0"/>
        <v>DBP-12-08</v>
      </c>
      <c r="O9" s="16"/>
      <c r="P9" s="16"/>
      <c r="Q9" s="88"/>
      <c r="R9" s="88"/>
      <c r="S9" s="88"/>
      <c r="T9" s="88"/>
      <c r="U9" s="88"/>
      <c r="V9" s="88"/>
      <c r="W9" s="88"/>
      <c r="X9" s="88"/>
      <c r="Y9" s="88"/>
    </row>
    <row r="10" spans="1:25" x14ac:dyDescent="0.25">
      <c r="A10" s="16" t="s">
        <v>1587</v>
      </c>
      <c r="B10" s="17">
        <v>40836</v>
      </c>
      <c r="C10" s="16" t="s">
        <v>1134</v>
      </c>
      <c r="D10" s="16">
        <v>3000</v>
      </c>
      <c r="E10" s="16" t="s">
        <v>1326</v>
      </c>
      <c r="F10" s="16"/>
      <c r="G10" s="12" t="s">
        <v>696</v>
      </c>
      <c r="H10" s="16">
        <v>16524</v>
      </c>
      <c r="I10" s="16">
        <v>83187</v>
      </c>
      <c r="J10" s="16" t="s">
        <v>1240</v>
      </c>
      <c r="K10" s="16"/>
      <c r="L10" s="16" t="s">
        <v>1240</v>
      </c>
      <c r="M10" s="16">
        <f>'CPS &gt; Bq'!$I$9*$D10^2+'CPS &gt; Bq'!$J$9*$D10+'CPS &gt; Bq'!$K$9</f>
        <v>21428.7</v>
      </c>
      <c r="N10" s="16" t="str">
        <f t="shared" si="0"/>
        <v>DBP-12-09</v>
      </c>
      <c r="O10" s="23" t="s">
        <v>975</v>
      </c>
      <c r="P10" s="23">
        <v>0.24210000000000001</v>
      </c>
      <c r="Q10" s="84">
        <v>1816</v>
      </c>
      <c r="R10" s="87">
        <v>2956.2</v>
      </c>
      <c r="S10" s="87">
        <v>41.11</v>
      </c>
      <c r="T10" s="87">
        <v>23602</v>
      </c>
      <c r="U10" s="87">
        <v>23.69</v>
      </c>
      <c r="V10" s="87">
        <v>22010</v>
      </c>
      <c r="W10" s="87">
        <v>23.8</v>
      </c>
      <c r="X10" s="87">
        <v>14932</v>
      </c>
      <c r="Y10" s="87">
        <v>29.28</v>
      </c>
    </row>
    <row r="11" spans="1:25" x14ac:dyDescent="0.25">
      <c r="A11" s="16" t="s">
        <v>846</v>
      </c>
      <c r="B11" s="17">
        <v>40836</v>
      </c>
      <c r="C11" s="16" t="s">
        <v>1134</v>
      </c>
      <c r="D11" s="16">
        <v>700</v>
      </c>
      <c r="E11" s="16" t="s">
        <v>1326</v>
      </c>
      <c r="F11" s="16" t="s">
        <v>919</v>
      </c>
      <c r="G11" s="12" t="s">
        <v>696</v>
      </c>
      <c r="H11" s="16">
        <v>16515</v>
      </c>
      <c r="I11" s="16">
        <v>83188</v>
      </c>
      <c r="J11" s="16"/>
      <c r="K11" s="16"/>
      <c r="L11" s="16"/>
      <c r="M11" s="16">
        <f>'CPS &gt; Bq'!$I$9*$D11^2+'CPS &gt; Bq'!$J$9*$D11+'CPS &gt; Bq'!$K$9</f>
        <v>4839.03</v>
      </c>
      <c r="N11" s="16" t="str">
        <f t="shared" si="0"/>
        <v>DBP-12-10</v>
      </c>
      <c r="O11" s="16"/>
      <c r="P11" s="16"/>
      <c r="Q11" s="88"/>
      <c r="R11" s="88"/>
      <c r="S11" s="88"/>
      <c r="T11" s="88"/>
      <c r="U11" s="88"/>
      <c r="V11" s="88"/>
      <c r="W11" s="88"/>
      <c r="X11" s="88"/>
      <c r="Y11" s="88"/>
    </row>
    <row r="12" spans="1:25" x14ac:dyDescent="0.25">
      <c r="A12" s="16" t="s">
        <v>1075</v>
      </c>
      <c r="B12" s="17">
        <v>40836</v>
      </c>
      <c r="C12" s="16" t="s">
        <v>1134</v>
      </c>
      <c r="D12" s="16">
        <v>3200</v>
      </c>
      <c r="E12" s="16" t="s">
        <v>1326</v>
      </c>
      <c r="F12" s="16" t="s">
        <v>1190</v>
      </c>
      <c r="G12" s="12" t="s">
        <v>696</v>
      </c>
      <c r="H12" s="16">
        <v>16510</v>
      </c>
      <c r="I12" s="16">
        <v>83191</v>
      </c>
      <c r="J12" s="16"/>
      <c r="K12" s="16"/>
      <c r="L12" s="16"/>
      <c r="M12" s="16">
        <f>'CPS &gt; Bq'!$I$9*$D12^2+'CPS &gt; Bq'!$J$9*$D12+'CPS &gt; Bq'!$K$9</f>
        <v>22921.279999999999</v>
      </c>
      <c r="N12" s="16" t="str">
        <f t="shared" si="0"/>
        <v>DBP-12-11</v>
      </c>
      <c r="O12" s="16"/>
      <c r="P12" s="16"/>
      <c r="Q12" s="88"/>
      <c r="R12" s="88"/>
      <c r="S12" s="88"/>
      <c r="T12" s="88"/>
      <c r="U12" s="88"/>
      <c r="V12" s="88"/>
      <c r="W12" s="88"/>
      <c r="X12" s="88"/>
      <c r="Y12" s="88"/>
    </row>
    <row r="13" spans="1:25" x14ac:dyDescent="0.25">
      <c r="A13" s="16" t="s">
        <v>1076</v>
      </c>
      <c r="B13" s="17">
        <v>40836</v>
      </c>
      <c r="C13" s="16" t="s">
        <v>1134</v>
      </c>
      <c r="D13" s="16">
        <v>2900</v>
      </c>
      <c r="E13" s="16" t="s">
        <v>1326</v>
      </c>
      <c r="F13" s="16"/>
      <c r="G13" s="12" t="s">
        <v>696</v>
      </c>
      <c r="H13" s="16">
        <v>16522</v>
      </c>
      <c r="I13" s="16">
        <v>83190</v>
      </c>
      <c r="J13" s="16"/>
      <c r="K13" s="16"/>
      <c r="L13" s="16"/>
      <c r="M13" s="16">
        <f>'CPS &gt; Bq'!$I$9*$D13^2+'CPS &gt; Bq'!$J$9*$D13+'CPS &gt; Bq'!$K$9</f>
        <v>20685.41</v>
      </c>
      <c r="N13" s="16" t="str">
        <f t="shared" si="0"/>
        <v>DBP-12-12</v>
      </c>
      <c r="O13" s="16"/>
      <c r="P13" s="16"/>
      <c r="Q13" s="88"/>
      <c r="R13" s="88"/>
      <c r="S13" s="88"/>
      <c r="T13" s="88"/>
      <c r="U13" s="88"/>
      <c r="V13" s="88"/>
      <c r="W13" s="88"/>
      <c r="X13" s="88"/>
      <c r="Y13" s="88"/>
    </row>
    <row r="14" spans="1:25" x14ac:dyDescent="0.25">
      <c r="A14" s="16" t="s">
        <v>1077</v>
      </c>
      <c r="B14" s="17">
        <v>40836</v>
      </c>
      <c r="C14" s="16" t="s">
        <v>1134</v>
      </c>
      <c r="D14" s="16">
        <v>800</v>
      </c>
      <c r="E14" s="16" t="s">
        <v>1326</v>
      </c>
      <c r="F14" s="16"/>
      <c r="G14" s="12" t="s">
        <v>696</v>
      </c>
      <c r="H14" s="16">
        <v>16519</v>
      </c>
      <c r="I14" s="16">
        <v>83196</v>
      </c>
      <c r="J14" s="16"/>
      <c r="K14" s="16"/>
      <c r="L14" s="16"/>
      <c r="M14" s="16">
        <f>'CPS &gt; Bq'!$I$9*$D14^2+'CPS &gt; Bq'!$J$9*$D14+'CPS &gt; Bq'!$K$9</f>
        <v>5538.32</v>
      </c>
      <c r="N14" s="16" t="str">
        <f t="shared" si="0"/>
        <v>DBP-12-13</v>
      </c>
      <c r="O14" s="16"/>
      <c r="P14" s="16"/>
      <c r="Q14" s="88"/>
      <c r="R14" s="88"/>
      <c r="S14" s="88"/>
      <c r="T14" s="88"/>
      <c r="U14" s="88"/>
      <c r="V14" s="88"/>
      <c r="W14" s="88"/>
      <c r="X14" s="88"/>
      <c r="Y14" s="88"/>
    </row>
    <row r="15" spans="1:25" x14ac:dyDescent="0.25">
      <c r="A15" s="16" t="s">
        <v>1078</v>
      </c>
      <c r="B15" s="17">
        <v>40836</v>
      </c>
      <c r="C15" s="16" t="s">
        <v>1134</v>
      </c>
      <c r="D15" s="16">
        <v>1100</v>
      </c>
      <c r="E15" s="16" t="s">
        <v>1326</v>
      </c>
      <c r="F15" s="16"/>
      <c r="G15" s="12" t="s">
        <v>696</v>
      </c>
      <c r="H15" s="16">
        <v>16522</v>
      </c>
      <c r="I15" s="16">
        <v>83194</v>
      </c>
      <c r="J15" s="16"/>
      <c r="K15" s="16"/>
      <c r="L15" s="16"/>
      <c r="M15" s="16">
        <f>'CPS &gt; Bq'!$I$9*$D15^2+'CPS &gt; Bq'!$J$9*$D15+'CPS &gt; Bq'!$K$9</f>
        <v>7648.1900000000005</v>
      </c>
      <c r="N15" s="16" t="str">
        <f t="shared" si="0"/>
        <v>DBP-12-14</v>
      </c>
      <c r="O15" s="16"/>
      <c r="P15" s="16"/>
      <c r="Q15" s="88"/>
      <c r="R15" s="88"/>
      <c r="S15" s="88"/>
      <c r="T15" s="88"/>
      <c r="U15" s="88"/>
      <c r="V15" s="88"/>
      <c r="W15" s="88"/>
      <c r="X15" s="88"/>
      <c r="Y15" s="88"/>
    </row>
    <row r="16" spans="1:25" x14ac:dyDescent="0.25">
      <c r="A16" s="108" t="s">
        <v>1079</v>
      </c>
      <c r="B16" s="109">
        <v>40836</v>
      </c>
      <c r="C16" s="108" t="s">
        <v>1134</v>
      </c>
      <c r="D16" s="108">
        <v>2500</v>
      </c>
      <c r="E16" s="108" t="s">
        <v>1326</v>
      </c>
      <c r="F16" s="108"/>
      <c r="G16" s="110" t="s">
        <v>696</v>
      </c>
      <c r="H16" s="108">
        <v>16512</v>
      </c>
      <c r="I16" s="108">
        <v>83107</v>
      </c>
      <c r="J16" s="108" t="s">
        <v>1240</v>
      </c>
      <c r="K16" s="108"/>
      <c r="L16" s="108" t="s">
        <v>1240</v>
      </c>
      <c r="M16" s="16">
        <f>'CPS &gt; Bq'!$I$9*$D16^2+'CPS &gt; Bq'!$J$9*$D16+'CPS &gt; Bq'!$K$9</f>
        <v>17732.25</v>
      </c>
      <c r="N16" s="108" t="str">
        <f t="shared" si="0"/>
        <v>DBP-12-15</v>
      </c>
      <c r="O16" s="108" t="s">
        <v>682</v>
      </c>
      <c r="P16" s="108">
        <v>3.6999999999999998E-2</v>
      </c>
      <c r="Q16" s="115">
        <v>4349</v>
      </c>
      <c r="R16" s="116">
        <v>13970</v>
      </c>
      <c r="S16" s="116">
        <v>24.44</v>
      </c>
      <c r="T16" s="116">
        <v>16484</v>
      </c>
      <c r="U16" s="116">
        <v>23.6</v>
      </c>
      <c r="V16" s="116">
        <v>15929</v>
      </c>
      <c r="W16" s="116">
        <v>23.72</v>
      </c>
      <c r="X16" s="116">
        <v>16923</v>
      </c>
      <c r="Y16" s="116">
        <v>24.96</v>
      </c>
    </row>
    <row r="17" spans="1:25" x14ac:dyDescent="0.25">
      <c r="A17" s="16" t="s">
        <v>1080</v>
      </c>
      <c r="B17" s="17">
        <v>40836</v>
      </c>
      <c r="C17" s="16" t="s">
        <v>1134</v>
      </c>
      <c r="D17" s="16">
        <v>800</v>
      </c>
      <c r="E17" s="16" t="s">
        <v>1326</v>
      </c>
      <c r="F17" s="16"/>
      <c r="G17" s="12" t="s">
        <v>696</v>
      </c>
      <c r="H17" s="16">
        <v>16524</v>
      </c>
      <c r="I17" s="16">
        <v>83194</v>
      </c>
      <c r="J17" s="16"/>
      <c r="K17" s="16"/>
      <c r="L17" s="16"/>
      <c r="M17" s="16">
        <f>'CPS &gt; Bq'!$I$9*$D17^2+'CPS &gt; Bq'!$J$9*$D17+'CPS &gt; Bq'!$K$9</f>
        <v>5538.32</v>
      </c>
      <c r="N17" s="16" t="str">
        <f t="shared" si="0"/>
        <v>DBP-12-16</v>
      </c>
      <c r="O17" s="16"/>
      <c r="P17" s="16"/>
      <c r="Q17" s="88"/>
      <c r="R17" s="88"/>
      <c r="S17" s="88"/>
      <c r="T17" s="88"/>
      <c r="U17" s="88"/>
      <c r="V17" s="88"/>
      <c r="W17" s="88"/>
      <c r="X17" s="88"/>
      <c r="Y17" s="88"/>
    </row>
    <row r="18" spans="1:25" x14ac:dyDescent="0.25">
      <c r="A18" s="16" t="s">
        <v>1086</v>
      </c>
      <c r="B18" s="17">
        <v>40836</v>
      </c>
      <c r="C18" s="16" t="s">
        <v>1134</v>
      </c>
      <c r="D18" s="16">
        <v>600</v>
      </c>
      <c r="E18" s="16" t="s">
        <v>1325</v>
      </c>
      <c r="F18" s="16"/>
      <c r="G18" s="12" t="s">
        <v>696</v>
      </c>
      <c r="H18" s="16">
        <v>16516</v>
      </c>
      <c r="I18" s="16">
        <v>83122</v>
      </c>
      <c r="J18" s="16"/>
      <c r="K18" s="16"/>
      <c r="L18" s="16"/>
      <c r="M18" s="16">
        <f>'CPS &gt; Bq'!$I$9*$D18^2+'CPS &gt; Bq'!$J$9*$D18+'CPS &gt; Bq'!$K$9</f>
        <v>4141.74</v>
      </c>
      <c r="N18" s="16" t="str">
        <f t="shared" si="0"/>
        <v>DBP-12-17</v>
      </c>
      <c r="O18" s="16"/>
      <c r="P18" s="16"/>
      <c r="Q18" s="88"/>
      <c r="R18" s="88"/>
      <c r="S18" s="88"/>
      <c r="T18" s="88"/>
      <c r="U18" s="88"/>
      <c r="V18" s="88"/>
      <c r="W18" s="88"/>
      <c r="X18" s="88"/>
      <c r="Y18" s="88"/>
    </row>
    <row r="19" spans="1:25" x14ac:dyDescent="0.25">
      <c r="A19" s="108" t="s">
        <v>1087</v>
      </c>
      <c r="B19" s="109">
        <v>40836</v>
      </c>
      <c r="C19" s="108" t="s">
        <v>1134</v>
      </c>
      <c r="D19" s="108">
        <v>4000</v>
      </c>
      <c r="E19" s="108" t="s">
        <v>1325</v>
      </c>
      <c r="F19" s="108"/>
      <c r="G19" s="110" t="s">
        <v>696</v>
      </c>
      <c r="H19" s="108">
        <v>16511</v>
      </c>
      <c r="I19" s="108">
        <v>83127</v>
      </c>
      <c r="J19" s="108" t="s">
        <v>1240</v>
      </c>
      <c r="K19" s="108"/>
      <c r="L19" s="108" t="s">
        <v>1240</v>
      </c>
      <c r="M19" s="16">
        <f>'CPS &gt; Bq'!$I$9*$D19^2+'CPS &gt; Bq'!$J$9*$D19+'CPS &gt; Bq'!$K$9</f>
        <v>28971.600000000002</v>
      </c>
      <c r="N19" s="108" t="str">
        <f t="shared" si="0"/>
        <v>DBP-12-18</v>
      </c>
      <c r="O19" s="108" t="s">
        <v>753</v>
      </c>
      <c r="P19" s="108">
        <v>1.1000000000000001E-3</v>
      </c>
      <c r="Q19" s="115">
        <v>2137</v>
      </c>
      <c r="R19" s="116">
        <v>17646</v>
      </c>
      <c r="S19" s="116">
        <v>24.97</v>
      </c>
      <c r="T19" s="116">
        <v>21129</v>
      </c>
      <c r="U19" s="116">
        <v>23.68</v>
      </c>
      <c r="V19" s="116">
        <v>21382</v>
      </c>
      <c r="W19" s="116">
        <v>23.75</v>
      </c>
      <c r="X19" s="116">
        <v>20751</v>
      </c>
      <c r="Y19" s="116">
        <v>25.59</v>
      </c>
    </row>
    <row r="20" spans="1:25" x14ac:dyDescent="0.25">
      <c r="A20" s="16" t="s">
        <v>1088</v>
      </c>
      <c r="B20" s="17">
        <v>40836</v>
      </c>
      <c r="C20" s="16" t="s">
        <v>1134</v>
      </c>
      <c r="D20" s="16">
        <v>450</v>
      </c>
      <c r="E20" s="16" t="s">
        <v>1325</v>
      </c>
      <c r="F20" s="16"/>
      <c r="G20" s="12" t="s">
        <v>696</v>
      </c>
      <c r="H20" s="16">
        <v>16514</v>
      </c>
      <c r="I20" s="16">
        <v>83126</v>
      </c>
      <c r="J20" s="16"/>
      <c r="K20" s="16"/>
      <c r="L20" s="16"/>
      <c r="M20" s="16">
        <f>'CPS &gt; Bq'!$I$9*$D20^2+'CPS &gt; Bq'!$J$9*$D20+'CPS &gt; Bq'!$K$9</f>
        <v>3099.5550000000003</v>
      </c>
      <c r="N20" s="16" t="str">
        <f t="shared" si="0"/>
        <v>DBP-12-19</v>
      </c>
      <c r="O20" s="16"/>
      <c r="P20" s="16"/>
      <c r="Q20" s="88"/>
      <c r="R20" s="88"/>
      <c r="S20" s="88"/>
      <c r="T20" s="88"/>
      <c r="U20" s="88"/>
      <c r="V20" s="88"/>
      <c r="W20" s="88"/>
      <c r="X20" s="88"/>
      <c r="Y20" s="88"/>
    </row>
    <row r="21" spans="1:25" x14ac:dyDescent="0.25">
      <c r="A21" s="16" t="s">
        <v>1089</v>
      </c>
      <c r="B21" s="17">
        <v>40836</v>
      </c>
      <c r="C21" s="16" t="s">
        <v>1134</v>
      </c>
      <c r="D21" s="16">
        <v>900</v>
      </c>
      <c r="E21" s="16" t="s">
        <v>1325</v>
      </c>
      <c r="F21" s="16"/>
      <c r="G21" s="12" t="s">
        <v>696</v>
      </c>
      <c r="H21" s="16">
        <v>16512</v>
      </c>
      <c r="I21" s="16">
        <v>83126</v>
      </c>
      <c r="J21" s="16"/>
      <c r="K21" s="16"/>
      <c r="L21" s="16"/>
      <c r="M21" s="16">
        <f>'CPS &gt; Bq'!$I$9*$D21^2+'CPS &gt; Bq'!$J$9*$D21+'CPS &gt; Bq'!$K$9</f>
        <v>6239.6100000000006</v>
      </c>
      <c r="N21" s="16" t="str">
        <f t="shared" si="0"/>
        <v>DBP-12-20</v>
      </c>
      <c r="O21" s="16"/>
      <c r="P21" s="16"/>
      <c r="Q21" s="88"/>
      <c r="R21" s="88"/>
      <c r="S21" s="88"/>
      <c r="T21" s="88"/>
      <c r="U21" s="88"/>
      <c r="V21" s="88"/>
      <c r="W21" s="88"/>
      <c r="X21" s="88"/>
      <c r="Y21" s="88"/>
    </row>
    <row r="22" spans="1:25" x14ac:dyDescent="0.25">
      <c r="A22" s="108" t="s">
        <v>1090</v>
      </c>
      <c r="B22" s="109">
        <v>40836</v>
      </c>
      <c r="C22" s="108" t="s">
        <v>1134</v>
      </c>
      <c r="D22" s="108">
        <v>1400</v>
      </c>
      <c r="E22" s="108" t="s">
        <v>1325</v>
      </c>
      <c r="F22" s="108"/>
      <c r="G22" s="110" t="s">
        <v>696</v>
      </c>
      <c r="H22" s="108">
        <v>16500</v>
      </c>
      <c r="I22" s="108">
        <v>83100</v>
      </c>
      <c r="J22" s="108" t="s">
        <v>1240</v>
      </c>
      <c r="K22" s="108"/>
      <c r="L22" s="108" t="s">
        <v>1240</v>
      </c>
      <c r="M22" s="16">
        <f>'CPS &gt; Bq'!$I$9*$D22^2+'CPS &gt; Bq'!$J$9*$D22+'CPS &gt; Bq'!$K$9</f>
        <v>9776.06</v>
      </c>
      <c r="N22" s="108" t="str">
        <f t="shared" si="0"/>
        <v>DBP-12-21</v>
      </c>
      <c r="O22" s="112" t="s">
        <v>976</v>
      </c>
      <c r="P22" s="112">
        <v>9.9000000000000008E-3</v>
      </c>
      <c r="Q22" s="115">
        <v>1956</v>
      </c>
      <c r="R22" s="116">
        <v>5444.5</v>
      </c>
      <c r="S22" s="116">
        <v>28.72</v>
      </c>
      <c r="T22" s="116">
        <v>7360.3</v>
      </c>
      <c r="U22" s="116">
        <v>24.18</v>
      </c>
      <c r="V22" s="116">
        <v>6857.3</v>
      </c>
      <c r="W22" s="116">
        <v>23.99</v>
      </c>
      <c r="X22" s="116">
        <v>6641.9</v>
      </c>
      <c r="Y22" s="116">
        <v>29.54</v>
      </c>
    </row>
    <row r="23" spans="1:25" x14ac:dyDescent="0.25">
      <c r="A23" s="16" t="s">
        <v>1091</v>
      </c>
      <c r="B23" s="17">
        <v>40836</v>
      </c>
      <c r="C23" s="16" t="s">
        <v>1134</v>
      </c>
      <c r="D23" s="16">
        <v>2000</v>
      </c>
      <c r="E23" s="16" t="s">
        <v>1325</v>
      </c>
      <c r="F23" s="16"/>
      <c r="G23" s="12" t="s">
        <v>696</v>
      </c>
      <c r="H23" s="16">
        <v>16512</v>
      </c>
      <c r="I23" s="16">
        <v>83126</v>
      </c>
      <c r="J23" s="16"/>
      <c r="K23" s="16"/>
      <c r="L23" s="16"/>
      <c r="M23" s="16">
        <f>'CPS &gt; Bq'!$I$9*$D23^2+'CPS &gt; Bq'!$J$9*$D23+'CPS &gt; Bq'!$K$9</f>
        <v>14085.800000000001</v>
      </c>
      <c r="N23" s="16" t="str">
        <f t="shared" si="0"/>
        <v>DBP-12-22</v>
      </c>
      <c r="O23" s="16"/>
      <c r="P23" s="16"/>
      <c r="Q23" s="88"/>
      <c r="R23" s="88"/>
      <c r="S23" s="88"/>
      <c r="T23" s="88"/>
      <c r="U23" s="88"/>
      <c r="V23" s="88"/>
      <c r="W23" s="88"/>
      <c r="X23" s="88"/>
      <c r="Y23" s="88"/>
    </row>
    <row r="24" spans="1:25" x14ac:dyDescent="0.25">
      <c r="A24" s="16" t="s">
        <v>1092</v>
      </c>
      <c r="B24" s="17">
        <v>40836</v>
      </c>
      <c r="C24" s="16" t="s">
        <v>1134</v>
      </c>
      <c r="D24" s="16">
        <v>1100</v>
      </c>
      <c r="E24" s="16" t="s">
        <v>1325</v>
      </c>
      <c r="F24" s="16"/>
      <c r="G24" s="12" t="s">
        <v>696</v>
      </c>
      <c r="H24" s="16">
        <v>16512</v>
      </c>
      <c r="I24" s="16">
        <v>83126</v>
      </c>
      <c r="J24" s="16"/>
      <c r="K24" s="16"/>
      <c r="L24" s="16"/>
      <c r="M24" s="16">
        <f>'CPS &gt; Bq'!$I$9*$D24^2+'CPS &gt; Bq'!$J$9*$D24+'CPS &gt; Bq'!$K$9</f>
        <v>7648.1900000000005</v>
      </c>
      <c r="N24" s="16" t="str">
        <f t="shared" si="0"/>
        <v>DBP-12-23</v>
      </c>
      <c r="O24" s="16"/>
      <c r="P24" s="16"/>
      <c r="Q24" s="88"/>
      <c r="R24" s="88"/>
      <c r="S24" s="88"/>
      <c r="T24" s="88"/>
      <c r="U24" s="88"/>
      <c r="V24" s="88"/>
      <c r="W24" s="88"/>
      <c r="X24" s="88"/>
      <c r="Y24" s="88"/>
    </row>
    <row r="25" spans="1:25" x14ac:dyDescent="0.25">
      <c r="A25" s="16" t="s">
        <v>1093</v>
      </c>
      <c r="B25" s="17">
        <v>40836</v>
      </c>
      <c r="C25" s="16" t="s">
        <v>1134</v>
      </c>
      <c r="D25" s="16">
        <v>1400</v>
      </c>
      <c r="E25" s="16" t="s">
        <v>1325</v>
      </c>
      <c r="F25" s="16"/>
      <c r="G25" s="12" t="s">
        <v>696</v>
      </c>
      <c r="H25" s="16">
        <v>16518</v>
      </c>
      <c r="I25" s="16">
        <v>83119</v>
      </c>
      <c r="J25" s="16"/>
      <c r="K25" s="16"/>
      <c r="L25" s="16"/>
      <c r="M25" s="16">
        <f>'CPS &gt; Bq'!$I$9*$D25^2+'CPS &gt; Bq'!$J$9*$D25+'CPS &gt; Bq'!$K$9</f>
        <v>9776.06</v>
      </c>
      <c r="N25" s="16" t="str">
        <f t="shared" si="0"/>
        <v>DBP-12-24</v>
      </c>
      <c r="O25" s="16"/>
      <c r="P25" s="16"/>
      <c r="Q25" s="88"/>
      <c r="R25" s="88"/>
      <c r="S25" s="88"/>
      <c r="T25" s="88"/>
      <c r="U25" s="88"/>
      <c r="V25" s="88"/>
      <c r="W25" s="88"/>
      <c r="X25" s="88"/>
      <c r="Y25" s="88"/>
    </row>
    <row r="26" spans="1:25" x14ac:dyDescent="0.25">
      <c r="A26" s="16" t="s">
        <v>1094</v>
      </c>
      <c r="B26" s="17">
        <v>40836</v>
      </c>
      <c r="C26" s="16" t="s">
        <v>1134</v>
      </c>
      <c r="D26" s="16">
        <v>1700</v>
      </c>
      <c r="E26" s="16" t="s">
        <v>1325</v>
      </c>
      <c r="F26" s="16"/>
      <c r="G26" s="12" t="s">
        <v>696</v>
      </c>
      <c r="H26" s="16">
        <v>16510</v>
      </c>
      <c r="I26" s="16">
        <v>83128</v>
      </c>
      <c r="J26" s="16" t="s">
        <v>1240</v>
      </c>
      <c r="K26" s="16"/>
      <c r="L26" s="16" t="s">
        <v>1240</v>
      </c>
      <c r="M26" s="16">
        <f>'CPS &gt; Bq'!$I$9*$D26^2+'CPS &gt; Bq'!$J$9*$D26+'CPS &gt; Bq'!$K$9</f>
        <v>11921.93</v>
      </c>
      <c r="N26" s="16" t="str">
        <f t="shared" si="0"/>
        <v>DBP-12-25</v>
      </c>
      <c r="O26" s="16" t="s">
        <v>975</v>
      </c>
      <c r="P26" s="16">
        <v>0.13350000000000001</v>
      </c>
      <c r="Q26" s="84">
        <v>2548</v>
      </c>
      <c r="R26" s="87">
        <v>10534</v>
      </c>
      <c r="S26" s="87">
        <v>25.75</v>
      </c>
      <c r="T26" s="87">
        <v>11799</v>
      </c>
      <c r="U26" s="87">
        <v>23.81</v>
      </c>
      <c r="V26" s="87">
        <v>11446</v>
      </c>
      <c r="W26" s="87">
        <v>23.8</v>
      </c>
      <c r="X26" s="87">
        <v>11908</v>
      </c>
      <c r="Y26" s="87">
        <v>26.81</v>
      </c>
    </row>
    <row r="27" spans="1:25" x14ac:dyDescent="0.25">
      <c r="A27" s="16" t="s">
        <v>1095</v>
      </c>
      <c r="B27" s="17">
        <v>40836</v>
      </c>
      <c r="C27" s="16" t="s">
        <v>1134</v>
      </c>
      <c r="D27" s="16">
        <v>500</v>
      </c>
      <c r="E27" s="16" t="s">
        <v>1325</v>
      </c>
      <c r="F27" s="16"/>
      <c r="G27" s="12" t="s">
        <v>696</v>
      </c>
      <c r="H27" s="16">
        <v>16517</v>
      </c>
      <c r="I27" s="16">
        <v>83117</v>
      </c>
      <c r="J27" s="16"/>
      <c r="K27" s="16"/>
      <c r="L27" s="16"/>
      <c r="M27" s="16">
        <f>'CPS &gt; Bq'!$I$9*$D27^2+'CPS &gt; Bq'!$J$9*$D27+'CPS &gt; Bq'!$K$9</f>
        <v>3446.4500000000003</v>
      </c>
      <c r="N27" s="16" t="str">
        <f t="shared" si="0"/>
        <v>DBP-12-26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x14ac:dyDescent="0.25">
      <c r="A28" s="16" t="s">
        <v>1096</v>
      </c>
      <c r="B28" s="17">
        <v>40836</v>
      </c>
      <c r="C28" s="16" t="s">
        <v>1134</v>
      </c>
      <c r="D28" s="16">
        <v>2500</v>
      </c>
      <c r="E28" s="16" t="s">
        <v>1325</v>
      </c>
      <c r="F28" s="16"/>
      <c r="G28" s="12" t="s">
        <v>696</v>
      </c>
      <c r="H28" s="16">
        <v>16512</v>
      </c>
      <c r="I28" s="16">
        <v>83118</v>
      </c>
      <c r="J28" s="16"/>
      <c r="K28" s="16"/>
      <c r="L28" s="16"/>
      <c r="M28" s="16">
        <f>'CPS &gt; Bq'!$I$9*$D28^2+'CPS &gt; Bq'!$J$9*$D28+'CPS &gt; Bq'!$K$9</f>
        <v>17732.25</v>
      </c>
      <c r="N28" s="16" t="str">
        <f t="shared" si="0"/>
        <v>DBP-12-27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x14ac:dyDescent="0.25">
      <c r="A29" s="16" t="s">
        <v>1097</v>
      </c>
      <c r="B29" s="17">
        <v>40836</v>
      </c>
      <c r="C29" s="16" t="s">
        <v>1134</v>
      </c>
      <c r="D29" s="16">
        <v>550</v>
      </c>
      <c r="E29" s="16" t="s">
        <v>1325</v>
      </c>
      <c r="F29" s="16"/>
      <c r="G29" s="12" t="s">
        <v>696</v>
      </c>
      <c r="H29" s="16">
        <v>16516</v>
      </c>
      <c r="I29" s="16">
        <v>83119</v>
      </c>
      <c r="J29" s="16"/>
      <c r="K29" s="16"/>
      <c r="L29" s="16"/>
      <c r="M29" s="16">
        <f>'CPS &gt; Bq'!$I$9*$D29^2+'CPS &gt; Bq'!$J$9*$D29+'CPS &gt; Bq'!$K$9</f>
        <v>3793.8450000000003</v>
      </c>
      <c r="N29" s="16" t="str">
        <f t="shared" si="0"/>
        <v>DBP-12-28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x14ac:dyDescent="0.25">
      <c r="A30" s="16" t="s">
        <v>868</v>
      </c>
      <c r="B30" s="17">
        <v>40836</v>
      </c>
      <c r="C30" s="16" t="s">
        <v>1134</v>
      </c>
      <c r="D30" s="16">
        <v>1600</v>
      </c>
      <c r="E30" s="16" t="s">
        <v>1325</v>
      </c>
      <c r="F30" s="16"/>
      <c r="G30" s="12" t="s">
        <v>696</v>
      </c>
      <c r="H30" s="16">
        <v>16516</v>
      </c>
      <c r="I30" s="16">
        <v>83119</v>
      </c>
      <c r="J30" s="16"/>
      <c r="K30" s="16"/>
      <c r="L30" s="16"/>
      <c r="M30" s="16">
        <f>'CPS &gt; Bq'!$I$9*$D30^2+'CPS &gt; Bq'!$J$9*$D30+'CPS &gt; Bq'!$K$9</f>
        <v>11204.64</v>
      </c>
      <c r="N30" s="16" t="str">
        <f t="shared" si="0"/>
        <v>DBP-12-29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x14ac:dyDescent="0.25">
      <c r="A31" s="16" t="s">
        <v>869</v>
      </c>
      <c r="B31" s="17">
        <v>40836</v>
      </c>
      <c r="C31" s="16" t="s">
        <v>1134</v>
      </c>
      <c r="D31" s="16">
        <v>650</v>
      </c>
      <c r="E31" s="16" t="s">
        <v>1325</v>
      </c>
      <c r="F31" s="16"/>
      <c r="G31" s="12" t="s">
        <v>696</v>
      </c>
      <c r="H31" s="16">
        <v>16514</v>
      </c>
      <c r="I31" s="16">
        <v>83123</v>
      </c>
      <c r="J31" s="16"/>
      <c r="K31" s="16"/>
      <c r="L31" s="16"/>
      <c r="M31" s="16">
        <f>'CPS &gt; Bq'!$I$9*$D31^2+'CPS &gt; Bq'!$J$9*$D31+'CPS &gt; Bq'!$K$9</f>
        <v>4490.1350000000002</v>
      </c>
      <c r="N31" s="16" t="str">
        <f t="shared" si="0"/>
        <v>DBP-12-30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x14ac:dyDescent="0.25">
      <c r="A32" s="16" t="s">
        <v>870</v>
      </c>
      <c r="B32" s="17">
        <v>40836</v>
      </c>
      <c r="C32" s="16" t="s">
        <v>1134</v>
      </c>
      <c r="D32" s="16">
        <v>830</v>
      </c>
      <c r="E32" s="16" t="s">
        <v>1325</v>
      </c>
      <c r="F32" s="16"/>
      <c r="G32" s="12" t="s">
        <v>696</v>
      </c>
      <c r="H32" s="16">
        <v>16512</v>
      </c>
      <c r="I32" s="16">
        <v>83132</v>
      </c>
      <c r="J32" s="16"/>
      <c r="K32" s="16"/>
      <c r="L32" s="16"/>
      <c r="M32" s="16">
        <f>'CPS &gt; Bq'!$I$9*$D32^2+'CPS &gt; Bq'!$J$9*$D32+'CPS &gt; Bq'!$K$9</f>
        <v>5748.4970000000003</v>
      </c>
      <c r="N32" s="16" t="str">
        <f t="shared" si="0"/>
        <v>DBP-12-31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x14ac:dyDescent="0.25">
      <c r="A33" s="16" t="s">
        <v>871</v>
      </c>
      <c r="B33" s="17">
        <v>40836</v>
      </c>
      <c r="C33" s="16" t="s">
        <v>1134</v>
      </c>
      <c r="D33" s="16">
        <v>500</v>
      </c>
      <c r="E33" s="16" t="s">
        <v>1325</v>
      </c>
      <c r="F33" s="16"/>
      <c r="G33" s="12" t="s">
        <v>696</v>
      </c>
      <c r="H33" s="16">
        <v>16518</v>
      </c>
      <c r="I33" s="16">
        <v>83122</v>
      </c>
      <c r="J33" s="16"/>
      <c r="K33" s="16"/>
      <c r="L33" s="16"/>
      <c r="M33" s="16">
        <f>'CPS &gt; Bq'!$I$9*$D33^2+'CPS &gt; Bq'!$J$9*$D33+'CPS &gt; Bq'!$K$9</f>
        <v>3446.4500000000003</v>
      </c>
      <c r="N33" s="16" t="str">
        <f t="shared" si="0"/>
        <v>DBP-12-32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x14ac:dyDescent="0.25">
      <c r="A34" s="108" t="s">
        <v>872</v>
      </c>
      <c r="B34" s="109">
        <v>40836</v>
      </c>
      <c r="C34" s="108" t="s">
        <v>1134</v>
      </c>
      <c r="D34" s="108">
        <v>6100</v>
      </c>
      <c r="E34" s="108" t="s">
        <v>1325</v>
      </c>
      <c r="F34" s="108" t="s">
        <v>699</v>
      </c>
      <c r="G34" s="110" t="s">
        <v>696</v>
      </c>
      <c r="H34" s="108">
        <v>16509</v>
      </c>
      <c r="I34" s="108">
        <v>83132</v>
      </c>
      <c r="J34" s="108" t="s">
        <v>1378</v>
      </c>
      <c r="K34" s="108"/>
      <c r="L34" s="108" t="s">
        <v>1378</v>
      </c>
      <c r="M34" s="16">
        <f>'CPS &gt; Bq'!$I$9*$D34^2+'CPS &gt; Bq'!$J$9*$D34+'CPS &gt; Bq'!$K$9</f>
        <v>45462.69</v>
      </c>
      <c r="N34" s="108" t="str">
        <f t="shared" si="0"/>
        <v>DBP-12-33</v>
      </c>
      <c r="O34" s="112" t="s">
        <v>977</v>
      </c>
      <c r="P34" s="112">
        <v>8.0000000000000004E-4</v>
      </c>
      <c r="Q34" s="113">
        <v>823</v>
      </c>
      <c r="R34" s="114">
        <v>47999</v>
      </c>
      <c r="S34" s="114">
        <v>25.04</v>
      </c>
      <c r="T34" s="114">
        <v>50449</v>
      </c>
      <c r="U34" s="114">
        <v>23.7</v>
      </c>
      <c r="V34" s="114">
        <v>48505</v>
      </c>
      <c r="W34" s="114">
        <v>23.77</v>
      </c>
      <c r="X34" s="114">
        <v>50973</v>
      </c>
      <c r="Y34" s="114">
        <v>25.3</v>
      </c>
    </row>
    <row r="35" spans="1:25" x14ac:dyDescent="0.25">
      <c r="A35" s="16" t="s">
        <v>873</v>
      </c>
      <c r="B35" s="17">
        <v>40836</v>
      </c>
      <c r="C35" s="16" t="s">
        <v>1134</v>
      </c>
      <c r="D35" s="16">
        <v>800</v>
      </c>
      <c r="E35" s="16" t="s">
        <v>1325</v>
      </c>
      <c r="F35" s="16" t="s">
        <v>692</v>
      </c>
      <c r="G35" s="12" t="s">
        <v>696</v>
      </c>
      <c r="H35" s="16">
        <v>16516</v>
      </c>
      <c r="I35" s="16">
        <v>83123</v>
      </c>
      <c r="J35" s="16"/>
      <c r="K35" s="16"/>
      <c r="L35" s="16"/>
      <c r="M35" s="16">
        <f>'CPS &gt; Bq'!$I$9*$D35^2+'CPS &gt; Bq'!$J$9*$D35+'CPS &gt; Bq'!$K$9</f>
        <v>5538.32</v>
      </c>
      <c r="N35" s="16" t="str">
        <f t="shared" si="0"/>
        <v>DBP-12-34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x14ac:dyDescent="0.25">
      <c r="A36" s="16" t="s">
        <v>1323</v>
      </c>
      <c r="B36" s="17">
        <v>40836</v>
      </c>
      <c r="C36" s="16" t="s">
        <v>1134</v>
      </c>
      <c r="D36" s="16">
        <v>1300</v>
      </c>
      <c r="E36" s="16" t="s">
        <v>1325</v>
      </c>
      <c r="F36" s="16" t="s">
        <v>692</v>
      </c>
      <c r="G36" s="12" t="s">
        <v>696</v>
      </c>
      <c r="H36" s="16">
        <v>16517</v>
      </c>
      <c r="I36" s="16">
        <v>83120</v>
      </c>
      <c r="J36" s="16"/>
      <c r="K36" s="16"/>
      <c r="L36" s="16"/>
      <c r="M36" s="16">
        <f>'CPS &gt; Bq'!$I$9*$D36^2+'CPS &gt; Bq'!$J$9*$D36+'CPS &gt; Bq'!$K$9</f>
        <v>9064.77</v>
      </c>
      <c r="N36" s="16" t="str">
        <f t="shared" si="0"/>
        <v>DBP-12-35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x14ac:dyDescent="0.25">
      <c r="A37" s="16" t="s">
        <v>1324</v>
      </c>
      <c r="B37" s="17">
        <v>40836</v>
      </c>
      <c r="C37" s="16" t="s">
        <v>1134</v>
      </c>
      <c r="D37" s="16">
        <v>2200</v>
      </c>
      <c r="E37" s="16" t="s">
        <v>1325</v>
      </c>
      <c r="F37" s="16"/>
      <c r="G37" s="12" t="s">
        <v>696</v>
      </c>
      <c r="H37" s="16">
        <v>16512</v>
      </c>
      <c r="I37" s="16">
        <v>83126</v>
      </c>
      <c r="J37" s="16"/>
      <c r="K37" s="16"/>
      <c r="L37" s="16"/>
      <c r="M37" s="16">
        <f>'CPS &gt; Bq'!$I$9*$D37^2+'CPS &gt; Bq'!$J$9*$D37+'CPS &gt; Bq'!$K$9</f>
        <v>15538.380000000001</v>
      </c>
      <c r="N37" s="16" t="str">
        <f t="shared" si="0"/>
        <v>DBP-12-36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7"/>
  <sheetViews>
    <sheetView workbookViewId="0"/>
  </sheetViews>
  <sheetFormatPr defaultColWidth="8.85546875" defaultRowHeight="15" x14ac:dyDescent="0.25"/>
  <cols>
    <col min="1" max="1" width="10.85546875" customWidth="1"/>
    <col min="5" max="5" width="24.42578125" customWidth="1"/>
    <col min="6" max="6" width="20.140625" customWidth="1"/>
    <col min="13" max="14" width="12.85546875" customWidth="1"/>
    <col min="15" max="16" width="13.14062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64" t="s">
        <v>917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1327</v>
      </c>
      <c r="B2" s="17">
        <v>40838</v>
      </c>
      <c r="C2" s="16" t="s">
        <v>1134</v>
      </c>
      <c r="D2" s="16">
        <v>540</v>
      </c>
      <c r="E2" s="16" t="s">
        <v>684</v>
      </c>
      <c r="F2" s="16"/>
      <c r="G2" s="12" t="s">
        <v>696</v>
      </c>
      <c r="H2" s="16">
        <v>16485</v>
      </c>
      <c r="I2" s="16">
        <v>83114</v>
      </c>
      <c r="J2" s="16"/>
      <c r="K2" s="16"/>
      <c r="L2" s="16"/>
      <c r="M2" s="16">
        <f>'CPS &gt; Bq'!$I$9*$D2^2+'CPS &gt; Bq'!$J$9*$D2+'CPS &gt; Bq'!$K$9</f>
        <v>3724.326</v>
      </c>
      <c r="N2" s="65" t="str">
        <f>A2</f>
        <v>DBP-13-01</v>
      </c>
      <c r="O2" s="16"/>
      <c r="P2" s="16"/>
      <c r="Q2" s="38"/>
      <c r="R2" s="38"/>
      <c r="S2" s="38"/>
      <c r="T2" s="38"/>
      <c r="U2" s="38"/>
      <c r="V2" s="38"/>
      <c r="W2" s="38"/>
      <c r="X2" s="38"/>
      <c r="Y2" s="38"/>
    </row>
    <row r="3" spans="1:26" x14ac:dyDescent="0.25">
      <c r="A3" s="16" t="s">
        <v>1098</v>
      </c>
      <c r="B3" s="17">
        <v>40838</v>
      </c>
      <c r="C3" s="16" t="s">
        <v>1134</v>
      </c>
      <c r="D3" s="16">
        <v>250</v>
      </c>
      <c r="E3" s="16" t="s">
        <v>684</v>
      </c>
      <c r="F3" s="16"/>
      <c r="G3" s="12" t="s">
        <v>696</v>
      </c>
      <c r="H3" s="16">
        <v>16490</v>
      </c>
      <c r="I3" s="16">
        <v>83107</v>
      </c>
      <c r="J3" s="16"/>
      <c r="K3" s="16"/>
      <c r="L3" s="16"/>
      <c r="M3" s="16">
        <f>'CPS &gt; Bq'!$I$9*$D3^2+'CPS &gt; Bq'!$J$9*$D3+'CPS &gt; Bq'!$K$9</f>
        <v>1716.9750000000001</v>
      </c>
      <c r="N3" s="65" t="str">
        <f t="shared" ref="N3:N34" si="0">A3</f>
        <v>DBP-13-02</v>
      </c>
      <c r="O3" s="16"/>
      <c r="P3" s="16"/>
      <c r="Q3" s="86"/>
      <c r="R3" s="86"/>
      <c r="S3" s="86"/>
      <c r="T3" s="86"/>
      <c r="U3" s="86"/>
      <c r="V3" s="86"/>
      <c r="W3" s="86"/>
      <c r="X3" s="86"/>
      <c r="Y3" s="86"/>
    </row>
    <row r="4" spans="1:26" x14ac:dyDescent="0.25">
      <c r="A4" s="16" t="s">
        <v>1137</v>
      </c>
      <c r="B4" s="17">
        <v>40838</v>
      </c>
      <c r="C4" s="16" t="s">
        <v>1134</v>
      </c>
      <c r="D4" s="16">
        <v>1200</v>
      </c>
      <c r="E4" s="16" t="s">
        <v>684</v>
      </c>
      <c r="F4" s="16"/>
      <c r="G4" s="12" t="s">
        <v>696</v>
      </c>
      <c r="H4" s="16">
        <v>16492</v>
      </c>
      <c r="I4" s="16">
        <v>83114</v>
      </c>
      <c r="J4" s="16" t="s">
        <v>1240</v>
      </c>
      <c r="K4" s="16"/>
      <c r="L4" s="16" t="s">
        <v>1240</v>
      </c>
      <c r="M4" s="16">
        <f>'CPS &gt; Bq'!$I$9*$D4^2+'CPS &gt; Bq'!$J$9*$D4+'CPS &gt; Bq'!$K$9</f>
        <v>8355.48</v>
      </c>
      <c r="N4" s="65" t="str">
        <f t="shared" si="0"/>
        <v>DBP-13-03</v>
      </c>
      <c r="O4" s="16" t="s">
        <v>659</v>
      </c>
      <c r="P4" s="16">
        <v>0.57689999999999997</v>
      </c>
      <c r="Q4" s="84">
        <v>3403</v>
      </c>
      <c r="R4" s="87">
        <v>5586.7</v>
      </c>
      <c r="S4" s="87">
        <v>26.91</v>
      </c>
      <c r="T4" s="87">
        <v>8222.1</v>
      </c>
      <c r="U4" s="87">
        <v>23.82</v>
      </c>
      <c r="V4" s="87">
        <v>8001.9</v>
      </c>
      <c r="W4" s="87">
        <v>23.87</v>
      </c>
      <c r="X4" s="87">
        <v>7755.8</v>
      </c>
      <c r="Y4" s="87">
        <v>25.97</v>
      </c>
    </row>
    <row r="5" spans="1:26" x14ac:dyDescent="0.25">
      <c r="A5" s="16" t="s">
        <v>1138</v>
      </c>
      <c r="B5" s="17">
        <v>40838</v>
      </c>
      <c r="C5" s="16" t="s">
        <v>1134</v>
      </c>
      <c r="D5" s="16">
        <v>400</v>
      </c>
      <c r="E5" s="16" t="s">
        <v>684</v>
      </c>
      <c r="F5" s="16"/>
      <c r="G5" s="12" t="s">
        <v>696</v>
      </c>
      <c r="H5" s="16">
        <v>16498</v>
      </c>
      <c r="I5" s="16">
        <v>83118</v>
      </c>
      <c r="J5" s="16"/>
      <c r="K5" s="16"/>
      <c r="L5" s="16"/>
      <c r="M5" s="16">
        <f>'CPS &gt; Bq'!$I$9*$D5^2+'CPS &gt; Bq'!$J$9*$D5+'CPS &gt; Bq'!$K$9</f>
        <v>2753.16</v>
      </c>
      <c r="N5" s="65" t="str">
        <f t="shared" si="0"/>
        <v>DBP-13-04</v>
      </c>
      <c r="O5" s="16"/>
      <c r="P5" s="16"/>
      <c r="Q5" s="86"/>
      <c r="R5" s="86"/>
      <c r="S5" s="86"/>
      <c r="T5" s="86"/>
      <c r="U5" s="86"/>
      <c r="V5" s="86"/>
      <c r="W5" s="86"/>
      <c r="X5" s="86"/>
      <c r="Y5" s="86"/>
    </row>
    <row r="6" spans="1:26" x14ac:dyDescent="0.25">
      <c r="A6" s="16" t="s">
        <v>1139</v>
      </c>
      <c r="B6" s="17">
        <v>40838</v>
      </c>
      <c r="C6" s="16" t="s">
        <v>1134</v>
      </c>
      <c r="D6" s="16">
        <v>600</v>
      </c>
      <c r="E6" s="16" t="s">
        <v>683</v>
      </c>
      <c r="F6" s="16" t="s">
        <v>934</v>
      </c>
      <c r="G6" s="12" t="s">
        <v>696</v>
      </c>
      <c r="H6" s="16">
        <v>16480</v>
      </c>
      <c r="I6" s="16">
        <v>83082</v>
      </c>
      <c r="J6" s="16"/>
      <c r="K6" s="16"/>
      <c r="L6" s="16"/>
      <c r="M6" s="16">
        <f>'CPS &gt; Bq'!$I$9*$D6^2+'CPS &gt; Bq'!$J$9*$D6+'CPS &gt; Bq'!$K$9</f>
        <v>4141.74</v>
      </c>
      <c r="N6" s="65" t="str">
        <f t="shared" si="0"/>
        <v>DBP-13-05</v>
      </c>
      <c r="O6" s="16"/>
      <c r="P6" s="16"/>
      <c r="Q6" s="86"/>
      <c r="R6" s="86"/>
      <c r="S6" s="86"/>
      <c r="T6" s="86"/>
      <c r="U6" s="86"/>
      <c r="V6" s="86"/>
      <c r="W6" s="86"/>
      <c r="X6" s="86"/>
      <c r="Y6" s="86"/>
    </row>
    <row r="7" spans="1:26" x14ac:dyDescent="0.25">
      <c r="A7" s="16" t="s">
        <v>1140</v>
      </c>
      <c r="B7" s="17">
        <v>40838</v>
      </c>
      <c r="C7" s="16" t="s">
        <v>1134</v>
      </c>
      <c r="D7" s="16">
        <v>250</v>
      </c>
      <c r="E7" s="16" t="s">
        <v>683</v>
      </c>
      <c r="F7" s="16" t="s">
        <v>934</v>
      </c>
      <c r="G7" s="12" t="s">
        <v>696</v>
      </c>
      <c r="H7" s="16">
        <v>16479</v>
      </c>
      <c r="I7" s="16">
        <v>83085</v>
      </c>
      <c r="J7" s="16"/>
      <c r="K7" s="16"/>
      <c r="L7" s="16"/>
      <c r="M7" s="16">
        <f>'CPS &gt; Bq'!$I$9*$D7^2+'CPS &gt; Bq'!$J$9*$D7+'CPS &gt; Bq'!$K$9</f>
        <v>1716.9750000000001</v>
      </c>
      <c r="N7" s="65" t="str">
        <f t="shared" si="0"/>
        <v>DBP-13-06</v>
      </c>
      <c r="O7" s="16"/>
      <c r="P7" s="16"/>
      <c r="Q7" s="86"/>
      <c r="R7" s="86"/>
      <c r="S7" s="86"/>
      <c r="T7" s="86"/>
      <c r="U7" s="86"/>
      <c r="V7" s="86"/>
      <c r="W7" s="86"/>
      <c r="X7" s="86"/>
      <c r="Y7" s="86"/>
    </row>
    <row r="8" spans="1:26" x14ac:dyDescent="0.25">
      <c r="A8" s="16" t="s">
        <v>1141</v>
      </c>
      <c r="B8" s="17">
        <v>40838</v>
      </c>
      <c r="C8" s="16" t="s">
        <v>1134</v>
      </c>
      <c r="D8" s="16">
        <v>1000</v>
      </c>
      <c r="E8" s="16" t="s">
        <v>683</v>
      </c>
      <c r="F8" s="16" t="s">
        <v>934</v>
      </c>
      <c r="G8" s="12" t="s">
        <v>696</v>
      </c>
      <c r="H8" s="16">
        <v>16478</v>
      </c>
      <c r="I8" s="16">
        <v>83085</v>
      </c>
      <c r="J8" s="16" t="s">
        <v>1240</v>
      </c>
      <c r="K8" s="16"/>
      <c r="L8" s="16" t="s">
        <v>1240</v>
      </c>
      <c r="M8" s="16">
        <f>'CPS &gt; Bq'!$I$9*$D8^2+'CPS &gt; Bq'!$J$9*$D8+'CPS &gt; Bq'!$K$9</f>
        <v>6942.9000000000005</v>
      </c>
      <c r="N8" s="65" t="str">
        <f t="shared" si="0"/>
        <v>DBP-13-07</v>
      </c>
      <c r="O8" s="23" t="s">
        <v>978</v>
      </c>
      <c r="P8" s="23">
        <v>2.0274999999999999</v>
      </c>
      <c r="Q8" s="84">
        <v>12697</v>
      </c>
      <c r="R8" s="87">
        <v>2343.6999999999998</v>
      </c>
      <c r="S8" s="87">
        <v>26.75</v>
      </c>
      <c r="T8" s="87">
        <v>6326.5</v>
      </c>
      <c r="U8" s="87">
        <v>23.59</v>
      </c>
      <c r="V8" s="87">
        <v>5914.7</v>
      </c>
      <c r="W8" s="87">
        <v>23.73</v>
      </c>
      <c r="X8" s="87">
        <v>5464.4</v>
      </c>
      <c r="Y8" s="87">
        <v>24.71</v>
      </c>
    </row>
    <row r="9" spans="1:26" x14ac:dyDescent="0.25">
      <c r="A9" s="16" t="s">
        <v>1142</v>
      </c>
      <c r="B9" s="17">
        <v>40838</v>
      </c>
      <c r="C9" s="16" t="s">
        <v>1134</v>
      </c>
      <c r="D9" s="16">
        <v>540</v>
      </c>
      <c r="E9" s="16" t="s">
        <v>683</v>
      </c>
      <c r="F9" s="16"/>
      <c r="G9" s="12" t="s">
        <v>696</v>
      </c>
      <c r="H9" s="16">
        <v>16497</v>
      </c>
      <c r="I9" s="16">
        <v>83117</v>
      </c>
      <c r="J9" s="16"/>
      <c r="K9" s="16"/>
      <c r="L9" s="16"/>
      <c r="M9" s="16">
        <f>'CPS &gt; Bq'!$I$9*$D9^2+'CPS &gt; Bq'!$J$9*$D9+'CPS &gt; Bq'!$K$9</f>
        <v>3724.326</v>
      </c>
      <c r="N9" s="65" t="str">
        <f t="shared" si="0"/>
        <v>DBP-13-08</v>
      </c>
      <c r="O9" s="16"/>
      <c r="P9" s="16"/>
      <c r="Q9" s="86"/>
      <c r="R9" s="86"/>
      <c r="S9" s="86"/>
      <c r="T9" s="86"/>
      <c r="U9" s="86"/>
      <c r="V9" s="86"/>
      <c r="W9" s="86"/>
      <c r="X9" s="86"/>
      <c r="Y9" s="86"/>
    </row>
    <row r="10" spans="1:26" x14ac:dyDescent="0.25">
      <c r="A10" s="108" t="s">
        <v>883</v>
      </c>
      <c r="B10" s="109">
        <v>40838</v>
      </c>
      <c r="C10" s="108" t="s">
        <v>1134</v>
      </c>
      <c r="D10" s="108">
        <v>1300</v>
      </c>
      <c r="E10" s="108" t="s">
        <v>684</v>
      </c>
      <c r="F10" s="108"/>
      <c r="G10" s="110" t="s">
        <v>696</v>
      </c>
      <c r="H10" s="108">
        <v>16490</v>
      </c>
      <c r="I10" s="108">
        <v>83107</v>
      </c>
      <c r="J10" s="108" t="s">
        <v>1240</v>
      </c>
      <c r="K10" s="108"/>
      <c r="L10" s="108" t="s">
        <v>1240</v>
      </c>
      <c r="M10" s="16">
        <f>'CPS &gt; Bq'!$I$9*$D10^2+'CPS &gt; Bq'!$J$9*$D10+'CPS &gt; Bq'!$K$9</f>
        <v>9064.77</v>
      </c>
      <c r="N10" s="134" t="str">
        <f t="shared" si="0"/>
        <v>DBP-13-09</v>
      </c>
      <c r="O10" s="108" t="s">
        <v>967</v>
      </c>
      <c r="P10" s="108">
        <v>1.1000000000000001E-3</v>
      </c>
      <c r="Q10" s="115">
        <v>11950</v>
      </c>
      <c r="R10" s="116">
        <v>7206.7</v>
      </c>
      <c r="S10" s="116">
        <v>24.1</v>
      </c>
      <c r="T10" s="116">
        <v>8127.7</v>
      </c>
      <c r="U10" s="116">
        <v>23.57</v>
      </c>
      <c r="V10" s="116">
        <v>7879.2</v>
      </c>
      <c r="W10" s="116">
        <v>23.69</v>
      </c>
      <c r="X10" s="116">
        <v>7534.3</v>
      </c>
      <c r="Y10" s="116">
        <v>24.3</v>
      </c>
    </row>
    <row r="11" spans="1:26" x14ac:dyDescent="0.25">
      <c r="A11" s="16" t="s">
        <v>884</v>
      </c>
      <c r="B11" s="17">
        <v>40838</v>
      </c>
      <c r="C11" s="16" t="s">
        <v>1134</v>
      </c>
      <c r="D11" s="16">
        <v>450</v>
      </c>
      <c r="E11" s="16" t="s">
        <v>684</v>
      </c>
      <c r="F11" s="16"/>
      <c r="G11" s="12" t="s">
        <v>696</v>
      </c>
      <c r="H11" s="16">
        <v>16490</v>
      </c>
      <c r="I11" s="16">
        <v>83107</v>
      </c>
      <c r="J11" s="16"/>
      <c r="K11" s="16"/>
      <c r="L11" s="16"/>
      <c r="M11" s="16">
        <f>'CPS &gt; Bq'!$I$9*$D11^2+'CPS &gt; Bq'!$J$9*$D11+'CPS &gt; Bq'!$K$9</f>
        <v>3099.5550000000003</v>
      </c>
      <c r="N11" s="65" t="str">
        <f t="shared" si="0"/>
        <v>DBP-13-10</v>
      </c>
      <c r="O11" s="16"/>
      <c r="P11" s="16"/>
      <c r="Q11" s="86"/>
      <c r="R11" s="86"/>
      <c r="S11" s="86"/>
      <c r="T11" s="86"/>
      <c r="U11" s="86"/>
      <c r="V11" s="86"/>
      <c r="W11" s="86"/>
      <c r="X11" s="86"/>
      <c r="Y11" s="86"/>
    </row>
    <row r="12" spans="1:26" x14ac:dyDescent="0.25">
      <c r="A12" s="16" t="s">
        <v>885</v>
      </c>
      <c r="B12" s="17">
        <v>40838</v>
      </c>
      <c r="C12" s="16" t="s">
        <v>1134</v>
      </c>
      <c r="D12" s="16">
        <v>650</v>
      </c>
      <c r="E12" s="16" t="s">
        <v>684</v>
      </c>
      <c r="F12" s="16"/>
      <c r="G12" s="12" t="s">
        <v>696</v>
      </c>
      <c r="H12" s="16">
        <v>16499</v>
      </c>
      <c r="I12" s="16">
        <v>83116</v>
      </c>
      <c r="J12" s="16"/>
      <c r="K12" s="16"/>
      <c r="L12" s="16"/>
      <c r="M12" s="16">
        <f>'CPS &gt; Bq'!$I$9*$D12^2+'CPS &gt; Bq'!$J$9*$D12+'CPS &gt; Bq'!$K$9</f>
        <v>4490.1350000000002</v>
      </c>
      <c r="N12" s="65" t="str">
        <f t="shared" si="0"/>
        <v>DBP-13-11</v>
      </c>
      <c r="O12" s="16"/>
      <c r="P12" s="16"/>
      <c r="Q12" s="86"/>
      <c r="R12" s="86"/>
      <c r="S12" s="86"/>
      <c r="T12" s="86"/>
      <c r="U12" s="86"/>
      <c r="V12" s="86"/>
      <c r="W12" s="86"/>
      <c r="X12" s="86"/>
      <c r="Y12" s="86"/>
    </row>
    <row r="13" spans="1:26" x14ac:dyDescent="0.25">
      <c r="A13" s="16" t="s">
        <v>886</v>
      </c>
      <c r="B13" s="17">
        <v>40838</v>
      </c>
      <c r="C13" s="16" t="s">
        <v>1134</v>
      </c>
      <c r="D13" s="16">
        <v>700</v>
      </c>
      <c r="E13" s="16" t="s">
        <v>684</v>
      </c>
      <c r="F13" s="16"/>
      <c r="G13" s="12" t="s">
        <v>696</v>
      </c>
      <c r="H13" s="16">
        <v>16492</v>
      </c>
      <c r="I13" s="16">
        <v>83110</v>
      </c>
      <c r="J13" s="30"/>
      <c r="K13" s="16"/>
      <c r="L13" s="16"/>
      <c r="M13" s="16">
        <f>'CPS &gt; Bq'!$I$9*$D13^2+'CPS &gt; Bq'!$J$9*$D13+'CPS &gt; Bq'!$K$9</f>
        <v>4839.03</v>
      </c>
      <c r="N13" s="65" t="str">
        <f t="shared" si="0"/>
        <v>DBP-13-12</v>
      </c>
      <c r="O13" s="16"/>
      <c r="P13" s="16"/>
      <c r="Q13" s="86"/>
      <c r="R13" s="86"/>
      <c r="S13" s="86"/>
      <c r="T13" s="86"/>
      <c r="U13" s="86"/>
      <c r="V13" s="86"/>
      <c r="W13" s="86"/>
      <c r="X13" s="86"/>
      <c r="Y13" s="86"/>
    </row>
    <row r="14" spans="1:26" x14ac:dyDescent="0.25">
      <c r="A14" s="16" t="s">
        <v>887</v>
      </c>
      <c r="B14" s="17">
        <v>40838</v>
      </c>
      <c r="C14" s="16" t="s">
        <v>1134</v>
      </c>
      <c r="D14" s="16">
        <v>300</v>
      </c>
      <c r="E14" s="16" t="s">
        <v>684</v>
      </c>
      <c r="F14" s="16"/>
      <c r="G14" s="12" t="s">
        <v>696</v>
      </c>
      <c r="H14" s="16">
        <v>16492</v>
      </c>
      <c r="I14" s="16">
        <v>83111</v>
      </c>
      <c r="J14" s="16"/>
      <c r="K14" s="16"/>
      <c r="L14" s="16"/>
      <c r="M14" s="16">
        <f>'CPS &gt; Bq'!$I$9*$D14^2+'CPS &gt; Bq'!$J$9*$D14+'CPS &gt; Bq'!$K$9</f>
        <v>2061.87</v>
      </c>
      <c r="N14" s="65" t="str">
        <f t="shared" si="0"/>
        <v>DBP-13-13</v>
      </c>
      <c r="O14" s="16"/>
      <c r="P14" s="16"/>
      <c r="Q14" s="86"/>
      <c r="R14" s="86"/>
      <c r="S14" s="86"/>
      <c r="T14" s="86"/>
      <c r="U14" s="86"/>
      <c r="V14" s="86"/>
      <c r="W14" s="86"/>
      <c r="X14" s="86"/>
      <c r="Y14" s="86"/>
    </row>
    <row r="15" spans="1:26" x14ac:dyDescent="0.25">
      <c r="A15" s="16" t="s">
        <v>888</v>
      </c>
      <c r="B15" s="17">
        <v>40838</v>
      </c>
      <c r="C15" s="16" t="s">
        <v>1134</v>
      </c>
      <c r="D15" s="16">
        <v>680</v>
      </c>
      <c r="E15" s="16" t="s">
        <v>684</v>
      </c>
      <c r="F15" s="16"/>
      <c r="G15" s="12" t="s">
        <v>696</v>
      </c>
      <c r="H15" s="16">
        <v>16492</v>
      </c>
      <c r="I15" s="16">
        <v>83111</v>
      </c>
      <c r="J15" s="16"/>
      <c r="K15" s="16"/>
      <c r="L15" s="16"/>
      <c r="M15" s="16">
        <f>'CPS &gt; Bq'!$I$9*$D15^2+'CPS &gt; Bq'!$J$9*$D15+'CPS &gt; Bq'!$K$9</f>
        <v>4699.4120000000003</v>
      </c>
      <c r="N15" s="65" t="str">
        <f t="shared" si="0"/>
        <v>DBP-13-14</v>
      </c>
      <c r="O15" s="16"/>
      <c r="P15" s="16"/>
      <c r="Q15" s="86"/>
      <c r="R15" s="86"/>
      <c r="S15" s="86"/>
      <c r="T15" s="86"/>
      <c r="U15" s="86"/>
      <c r="V15" s="86"/>
      <c r="W15" s="86"/>
      <c r="X15" s="86"/>
      <c r="Y15" s="86"/>
    </row>
    <row r="16" spans="1:26" x14ac:dyDescent="0.25">
      <c r="A16" s="16" t="s">
        <v>1120</v>
      </c>
      <c r="B16" s="17">
        <v>40838</v>
      </c>
      <c r="C16" s="16" t="s">
        <v>1134</v>
      </c>
      <c r="D16" s="16">
        <v>400</v>
      </c>
      <c r="E16" s="16" t="s">
        <v>684</v>
      </c>
      <c r="F16" s="16"/>
      <c r="G16" s="12" t="s">
        <v>696</v>
      </c>
      <c r="H16" s="16">
        <v>16489</v>
      </c>
      <c r="I16" s="16">
        <v>83111</v>
      </c>
      <c r="J16" s="16"/>
      <c r="K16" s="16"/>
      <c r="L16" s="16"/>
      <c r="M16" s="16">
        <f>'CPS &gt; Bq'!$I$9*$D16^2+'CPS &gt; Bq'!$J$9*$D16+'CPS &gt; Bq'!$K$9</f>
        <v>2753.16</v>
      </c>
      <c r="N16" s="65" t="str">
        <f t="shared" si="0"/>
        <v>DBP-13-15</v>
      </c>
      <c r="O16" s="16"/>
      <c r="P16" s="16"/>
      <c r="Q16" s="86"/>
      <c r="R16" s="86"/>
      <c r="S16" s="86"/>
      <c r="T16" s="86"/>
      <c r="U16" s="86"/>
      <c r="V16" s="86"/>
      <c r="W16" s="86"/>
      <c r="X16" s="86"/>
      <c r="Y16" s="86"/>
    </row>
    <row r="17" spans="1:25" x14ac:dyDescent="0.25">
      <c r="A17" s="108" t="s">
        <v>1121</v>
      </c>
      <c r="B17" s="109">
        <v>40838</v>
      </c>
      <c r="C17" s="108" t="s">
        <v>1134</v>
      </c>
      <c r="D17" s="108">
        <v>1250</v>
      </c>
      <c r="E17" s="108" t="s">
        <v>684</v>
      </c>
      <c r="F17" s="108"/>
      <c r="G17" s="110" t="s">
        <v>696</v>
      </c>
      <c r="H17" s="108">
        <v>16499</v>
      </c>
      <c r="I17" s="108">
        <v>83117</v>
      </c>
      <c r="J17" s="108" t="s">
        <v>1240</v>
      </c>
      <c r="K17" s="108"/>
      <c r="L17" s="108"/>
      <c r="M17" s="16">
        <f>'CPS &gt; Bq'!$I$9*$D17^2+'CPS &gt; Bq'!$J$9*$D17+'CPS &gt; Bq'!$K$9</f>
        <v>8709.875</v>
      </c>
      <c r="N17" s="134" t="str">
        <f t="shared" si="0"/>
        <v>DBP-13-16</v>
      </c>
      <c r="O17" s="112" t="s">
        <v>979</v>
      </c>
      <c r="P17" s="112">
        <v>2.0899999999999998E-2</v>
      </c>
      <c r="Q17" s="115">
        <v>61654</v>
      </c>
      <c r="R17" s="116">
        <v>7324.9</v>
      </c>
      <c r="S17" s="116">
        <v>23.59</v>
      </c>
      <c r="T17" s="116">
        <v>11378</v>
      </c>
      <c r="U17" s="116">
        <v>23.48</v>
      </c>
      <c r="V17" s="116">
        <v>10877</v>
      </c>
      <c r="W17" s="116">
        <v>23.63</v>
      </c>
      <c r="X17" s="116">
        <v>10186</v>
      </c>
      <c r="Y17" s="116">
        <v>23.54</v>
      </c>
    </row>
    <row r="18" spans="1:25" x14ac:dyDescent="0.25">
      <c r="A18" s="16" t="s">
        <v>1122</v>
      </c>
      <c r="B18" s="17">
        <v>40838</v>
      </c>
      <c r="C18" s="16" t="s">
        <v>1134</v>
      </c>
      <c r="D18" s="16">
        <v>450</v>
      </c>
      <c r="E18" s="16" t="s">
        <v>684</v>
      </c>
      <c r="F18" s="16"/>
      <c r="G18" s="12" t="s">
        <v>696</v>
      </c>
      <c r="H18" s="16">
        <v>16490</v>
      </c>
      <c r="I18" s="16">
        <v>83104</v>
      </c>
      <c r="J18" s="16"/>
      <c r="K18" s="16"/>
      <c r="L18" s="16"/>
      <c r="M18" s="16">
        <f>'CPS &gt; Bq'!$I$9*$D18^2+'CPS &gt; Bq'!$J$9*$D18+'CPS &gt; Bq'!$K$9</f>
        <v>3099.5550000000003</v>
      </c>
      <c r="N18" s="65" t="str">
        <f t="shared" si="0"/>
        <v>DBP-13-17</v>
      </c>
      <c r="O18" s="16"/>
      <c r="P18" s="16"/>
      <c r="Q18" s="86"/>
      <c r="R18" s="86"/>
      <c r="S18" s="86"/>
      <c r="T18" s="86"/>
      <c r="U18" s="86"/>
      <c r="V18" s="86"/>
      <c r="W18" s="86"/>
      <c r="X18" s="86"/>
      <c r="Y18" s="86"/>
    </row>
    <row r="19" spans="1:25" x14ac:dyDescent="0.25">
      <c r="A19" s="16" t="s">
        <v>1123</v>
      </c>
      <c r="B19" s="17">
        <v>40838</v>
      </c>
      <c r="C19" s="16" t="s">
        <v>1134</v>
      </c>
      <c r="D19" s="16">
        <v>180</v>
      </c>
      <c r="E19" s="16" t="s">
        <v>684</v>
      </c>
      <c r="F19" s="16" t="s">
        <v>935</v>
      </c>
      <c r="G19" s="12" t="s">
        <v>696</v>
      </c>
      <c r="H19" s="16">
        <v>16490</v>
      </c>
      <c r="I19" s="16">
        <v>83104</v>
      </c>
      <c r="J19" s="16" t="s">
        <v>1240</v>
      </c>
      <c r="K19" s="16"/>
      <c r="L19" s="16"/>
      <c r="M19" s="16">
        <f>'CPS &gt; Bq'!$I$9*$D19^2+'CPS &gt; Bq'!$J$9*$D19+'CPS &gt; Bq'!$K$9</f>
        <v>1234.962</v>
      </c>
      <c r="N19" s="65" t="str">
        <f t="shared" si="0"/>
        <v>DBP-13-18</v>
      </c>
      <c r="O19" s="16" t="s">
        <v>754</v>
      </c>
      <c r="P19" s="16">
        <v>0.39279999999999998</v>
      </c>
      <c r="Q19" s="84">
        <v>57938</v>
      </c>
      <c r="R19" s="87">
        <v>391.48</v>
      </c>
      <c r="S19" s="87">
        <v>28.26</v>
      </c>
      <c r="T19" s="87">
        <v>495.86</v>
      </c>
      <c r="U19" s="87">
        <v>24.01</v>
      </c>
      <c r="V19" s="87">
        <v>455.44</v>
      </c>
      <c r="W19" s="87">
        <v>24</v>
      </c>
      <c r="X19" s="87">
        <v>511.84</v>
      </c>
      <c r="Y19" s="87">
        <v>27.67</v>
      </c>
    </row>
    <row r="20" spans="1:25" x14ac:dyDescent="0.25">
      <c r="A20" s="16" t="s">
        <v>1124</v>
      </c>
      <c r="B20" s="17">
        <v>40838</v>
      </c>
      <c r="C20" s="16" t="s">
        <v>1134</v>
      </c>
      <c r="D20" s="16">
        <v>700</v>
      </c>
      <c r="E20" s="16" t="s">
        <v>684</v>
      </c>
      <c r="F20" s="16" t="s">
        <v>936</v>
      </c>
      <c r="G20" s="12" t="s">
        <v>696</v>
      </c>
      <c r="H20" s="16">
        <v>16492</v>
      </c>
      <c r="I20" s="16">
        <v>83102</v>
      </c>
      <c r="J20" s="16"/>
      <c r="K20" s="16"/>
      <c r="L20" s="16"/>
      <c r="M20" s="16">
        <f>'CPS &gt; Bq'!$I$9*$D20^2+'CPS &gt; Bq'!$J$9*$D20+'CPS &gt; Bq'!$K$9</f>
        <v>4839.03</v>
      </c>
      <c r="N20" s="65" t="str">
        <f t="shared" si="0"/>
        <v>DBP-13-19</v>
      </c>
      <c r="O20" s="16"/>
      <c r="P20" s="16"/>
      <c r="Q20" s="86"/>
      <c r="R20" s="86"/>
      <c r="S20" s="86"/>
      <c r="T20" s="86"/>
      <c r="U20" s="86"/>
      <c r="V20" s="86"/>
      <c r="W20" s="86"/>
      <c r="X20" s="86"/>
      <c r="Y20" s="86"/>
    </row>
    <row r="21" spans="1:25" x14ac:dyDescent="0.25">
      <c r="A21" s="16" t="s">
        <v>1125</v>
      </c>
      <c r="B21" s="17">
        <v>40838</v>
      </c>
      <c r="C21" s="16" t="s">
        <v>1134</v>
      </c>
      <c r="D21" s="16">
        <v>400</v>
      </c>
      <c r="E21" s="16" t="s">
        <v>684</v>
      </c>
      <c r="F21" s="16" t="s">
        <v>937</v>
      </c>
      <c r="G21" s="12" t="s">
        <v>696</v>
      </c>
      <c r="H21" s="16">
        <v>16494</v>
      </c>
      <c r="I21" s="16">
        <v>83102</v>
      </c>
      <c r="J21" s="16"/>
      <c r="K21" s="16"/>
      <c r="L21" s="16"/>
      <c r="M21" s="16">
        <f>'CPS &gt; Bq'!$I$9*$D21^2+'CPS &gt; Bq'!$J$9*$D21+'CPS &gt; Bq'!$K$9</f>
        <v>2753.16</v>
      </c>
      <c r="N21" s="65" t="str">
        <f t="shared" si="0"/>
        <v>DBP-13-20</v>
      </c>
      <c r="O21" s="16"/>
      <c r="P21" s="16"/>
      <c r="Q21" s="86"/>
      <c r="R21" s="86"/>
      <c r="S21" s="86"/>
      <c r="T21" s="86"/>
      <c r="U21" s="86"/>
      <c r="V21" s="86"/>
      <c r="W21" s="86"/>
      <c r="X21" s="86"/>
      <c r="Y21" s="86"/>
    </row>
    <row r="22" spans="1:25" x14ac:dyDescent="0.25">
      <c r="A22" s="16" t="s">
        <v>895</v>
      </c>
      <c r="B22" s="17">
        <v>40838</v>
      </c>
      <c r="C22" s="16" t="s">
        <v>1134</v>
      </c>
      <c r="D22" s="16">
        <v>400</v>
      </c>
      <c r="E22" s="16" t="s">
        <v>684</v>
      </c>
      <c r="F22" s="16" t="s">
        <v>938</v>
      </c>
      <c r="G22" s="12" t="s">
        <v>696</v>
      </c>
      <c r="H22" s="16">
        <v>16496</v>
      </c>
      <c r="I22" s="16">
        <v>83106</v>
      </c>
      <c r="J22" s="16"/>
      <c r="K22" s="16"/>
      <c r="L22" s="16"/>
      <c r="M22" s="16">
        <f>'CPS &gt; Bq'!$I$9*$D22^2+'CPS &gt; Bq'!$J$9*$D22+'CPS &gt; Bq'!$K$9</f>
        <v>2753.16</v>
      </c>
      <c r="N22" s="65" t="str">
        <f t="shared" si="0"/>
        <v>DBP-13-21</v>
      </c>
      <c r="O22" s="16"/>
      <c r="P22" s="16"/>
      <c r="Q22" s="86"/>
      <c r="R22" s="86"/>
      <c r="S22" s="86"/>
      <c r="T22" s="86"/>
      <c r="U22" s="86"/>
      <c r="V22" s="86"/>
      <c r="W22" s="86"/>
      <c r="X22" s="86"/>
      <c r="Y22" s="86"/>
    </row>
    <row r="23" spans="1:25" x14ac:dyDescent="0.25">
      <c r="A23" s="16" t="s">
        <v>896</v>
      </c>
      <c r="B23" s="17">
        <v>40838</v>
      </c>
      <c r="C23" s="16" t="s">
        <v>1134</v>
      </c>
      <c r="D23" s="16">
        <v>400</v>
      </c>
      <c r="E23" s="16" t="s">
        <v>684</v>
      </c>
      <c r="F23" s="16" t="s">
        <v>938</v>
      </c>
      <c r="G23" s="12" t="s">
        <v>696</v>
      </c>
      <c r="H23" s="16">
        <v>16497</v>
      </c>
      <c r="I23" s="16">
        <v>83107</v>
      </c>
      <c r="J23" s="16"/>
      <c r="K23" s="16"/>
      <c r="L23" s="16"/>
      <c r="M23" s="16">
        <f>'CPS &gt; Bq'!$I$9*$D23^2+'CPS &gt; Bq'!$J$9*$D23+'CPS &gt; Bq'!$K$9</f>
        <v>2753.16</v>
      </c>
      <c r="N23" s="65" t="str">
        <f t="shared" si="0"/>
        <v>DBP-13-22</v>
      </c>
      <c r="O23" s="16"/>
      <c r="P23" s="16"/>
      <c r="Q23" s="86"/>
      <c r="R23" s="86"/>
      <c r="S23" s="86"/>
      <c r="T23" s="86"/>
      <c r="U23" s="86"/>
      <c r="V23" s="86"/>
      <c r="W23" s="86"/>
      <c r="X23" s="86"/>
      <c r="Y23" s="86"/>
    </row>
    <row r="24" spans="1:25" x14ac:dyDescent="0.25">
      <c r="A24" s="138" t="s">
        <v>897</v>
      </c>
      <c r="B24" s="139">
        <v>40838</v>
      </c>
      <c r="C24" s="138" t="s">
        <v>1134</v>
      </c>
      <c r="D24" s="138">
        <v>2200</v>
      </c>
      <c r="E24" s="138" t="s">
        <v>684</v>
      </c>
      <c r="F24" s="138" t="s">
        <v>939</v>
      </c>
      <c r="G24" s="140" t="s">
        <v>696</v>
      </c>
      <c r="H24" s="138">
        <v>16495</v>
      </c>
      <c r="I24" s="138">
        <v>83110</v>
      </c>
      <c r="J24" s="138" t="s">
        <v>1240</v>
      </c>
      <c r="K24" s="138"/>
      <c r="L24" s="138" t="s">
        <v>1240</v>
      </c>
      <c r="M24" s="16">
        <f>'CPS &gt; Bq'!$I$9*$D24^2+'CPS &gt; Bq'!$J$9*$D24+'CPS &gt; Bq'!$K$9</f>
        <v>15538.380000000001</v>
      </c>
      <c r="N24" s="152" t="str">
        <f t="shared" si="0"/>
        <v>DBP-13-23</v>
      </c>
      <c r="O24" s="153" t="s">
        <v>980</v>
      </c>
      <c r="P24" s="153"/>
      <c r="Q24" s="150">
        <v>3066</v>
      </c>
      <c r="R24" s="151">
        <v>13088</v>
      </c>
      <c r="S24" s="151">
        <v>25.41</v>
      </c>
      <c r="T24" s="151">
        <v>18222</v>
      </c>
      <c r="U24" s="151">
        <v>23.65</v>
      </c>
      <c r="V24" s="151">
        <v>17673</v>
      </c>
      <c r="W24" s="151">
        <v>23.72</v>
      </c>
      <c r="X24" s="151">
        <v>16723</v>
      </c>
      <c r="Y24" s="151">
        <v>25.25</v>
      </c>
    </row>
    <row r="25" spans="1:25" x14ac:dyDescent="0.25">
      <c r="A25" s="16" t="s">
        <v>898</v>
      </c>
      <c r="B25" s="17">
        <v>40838</v>
      </c>
      <c r="C25" s="16" t="s">
        <v>1134</v>
      </c>
      <c r="D25" s="16">
        <v>900</v>
      </c>
      <c r="E25" s="16" t="s">
        <v>684</v>
      </c>
      <c r="F25" s="16"/>
      <c r="G25" s="12" t="s">
        <v>696</v>
      </c>
      <c r="H25" s="16">
        <v>16494</v>
      </c>
      <c r="I25" s="16">
        <v>83115</v>
      </c>
      <c r="J25" s="16" t="s">
        <v>1240</v>
      </c>
      <c r="K25" s="16"/>
      <c r="L25" s="16"/>
      <c r="M25" s="16">
        <f>'CPS &gt; Bq'!$I$9*$D25^2+'CPS &gt; Bq'!$J$9*$D25+'CPS &gt; Bq'!$K$9</f>
        <v>6239.6100000000006</v>
      </c>
      <c r="N25" s="65" t="str">
        <f t="shared" si="0"/>
        <v>DBP-13-24</v>
      </c>
      <c r="O25" s="16" t="s">
        <v>665</v>
      </c>
      <c r="P25" s="16">
        <v>0.2177</v>
      </c>
      <c r="Q25" s="84">
        <v>6131</v>
      </c>
      <c r="R25" s="87">
        <v>3289.3</v>
      </c>
      <c r="S25" s="87">
        <v>26.04</v>
      </c>
      <c r="T25" s="87">
        <v>4815.8</v>
      </c>
      <c r="U25" s="87">
        <v>23.81</v>
      </c>
      <c r="V25" s="87">
        <v>4762.3999999999996</v>
      </c>
      <c r="W25" s="87">
        <v>23.85</v>
      </c>
      <c r="X25" s="87">
        <v>4655.2</v>
      </c>
      <c r="Y25" s="87">
        <v>27.19</v>
      </c>
    </row>
    <row r="26" spans="1:25" x14ac:dyDescent="0.25">
      <c r="A26" s="16" t="s">
        <v>899</v>
      </c>
      <c r="B26" s="17">
        <v>40838</v>
      </c>
      <c r="C26" s="16" t="s">
        <v>1134</v>
      </c>
      <c r="D26" s="16">
        <v>350</v>
      </c>
      <c r="E26" s="16" t="s">
        <v>684</v>
      </c>
      <c r="F26" s="16" t="s">
        <v>938</v>
      </c>
      <c r="G26" s="12" t="s">
        <v>696</v>
      </c>
      <c r="H26" s="16">
        <v>16496</v>
      </c>
      <c r="I26" s="16">
        <v>83104</v>
      </c>
      <c r="J26" s="16"/>
      <c r="K26" s="16"/>
      <c r="L26" s="16"/>
      <c r="M26" s="16">
        <f>'CPS &gt; Bq'!$I$9*$D26^2+'CPS &gt; Bq'!$J$9*$D26+'CPS &gt; Bq'!$K$9</f>
        <v>2407.2649999999999</v>
      </c>
      <c r="N26" s="65" t="str">
        <f t="shared" si="0"/>
        <v>DBP-13-25</v>
      </c>
      <c r="O26" s="16"/>
      <c r="P26" s="16"/>
      <c r="Q26" s="19"/>
      <c r="R26" s="19"/>
      <c r="S26" s="19"/>
      <c r="T26" s="19"/>
      <c r="U26" s="19"/>
      <c r="V26" s="19"/>
      <c r="W26" s="19"/>
      <c r="X26" s="19"/>
      <c r="Y26" s="19"/>
    </row>
    <row r="27" spans="1:25" x14ac:dyDescent="0.25">
      <c r="A27" s="16" t="s">
        <v>900</v>
      </c>
      <c r="B27" s="17">
        <v>40838</v>
      </c>
      <c r="C27" s="16" t="s">
        <v>1134</v>
      </c>
      <c r="D27" s="16">
        <v>1700</v>
      </c>
      <c r="E27" s="16" t="s">
        <v>684</v>
      </c>
      <c r="F27" s="16" t="s">
        <v>940</v>
      </c>
      <c r="G27" s="12" t="s">
        <v>696</v>
      </c>
      <c r="H27" s="16">
        <v>16499</v>
      </c>
      <c r="I27" s="16">
        <v>83103</v>
      </c>
      <c r="J27" s="16" t="s">
        <v>944</v>
      </c>
      <c r="K27" s="16"/>
      <c r="L27" s="16"/>
      <c r="M27" s="16">
        <f>'CPS &gt; Bq'!$I$9*$D27^2+'CPS &gt; Bq'!$J$9*$D27+'CPS &gt; Bq'!$K$9</f>
        <v>11921.93</v>
      </c>
      <c r="N27" s="65" t="str">
        <f t="shared" si="0"/>
        <v>DBP-13-26</v>
      </c>
      <c r="O27" s="16"/>
      <c r="P27" s="16"/>
      <c r="Q27" s="19"/>
      <c r="R27" s="19"/>
      <c r="S27" s="19"/>
      <c r="T27" s="19"/>
      <c r="U27" s="19"/>
      <c r="V27" s="19"/>
      <c r="W27" s="19"/>
      <c r="X27" s="19"/>
      <c r="Y27" s="19"/>
    </row>
    <row r="28" spans="1:25" x14ac:dyDescent="0.25">
      <c r="A28" s="16" t="s">
        <v>901</v>
      </c>
      <c r="B28" s="17">
        <v>40838</v>
      </c>
      <c r="C28" s="16" t="s">
        <v>1134</v>
      </c>
      <c r="D28" s="16">
        <v>900</v>
      </c>
      <c r="E28" s="16" t="s">
        <v>684</v>
      </c>
      <c r="F28" s="16"/>
      <c r="G28" s="12" t="s">
        <v>696</v>
      </c>
      <c r="H28" s="16">
        <v>16501</v>
      </c>
      <c r="I28" s="16">
        <v>83112</v>
      </c>
      <c r="J28" s="16"/>
      <c r="K28" s="16"/>
      <c r="L28" s="16"/>
      <c r="M28" s="16">
        <f>'CPS &gt; Bq'!$I$9*$D28^2+'CPS &gt; Bq'!$J$9*$D28+'CPS &gt; Bq'!$K$9</f>
        <v>6239.6100000000006</v>
      </c>
      <c r="N28" s="65" t="str">
        <f t="shared" si="0"/>
        <v>DBP-13-27</v>
      </c>
      <c r="O28" s="16"/>
      <c r="P28" s="16"/>
      <c r="Q28" s="19"/>
      <c r="R28" s="19"/>
      <c r="S28" s="19"/>
      <c r="T28" s="19"/>
      <c r="U28" s="19"/>
      <c r="V28" s="19"/>
      <c r="W28" s="19"/>
      <c r="X28" s="19"/>
      <c r="Y28" s="19"/>
    </row>
    <row r="29" spans="1:25" x14ac:dyDescent="0.25">
      <c r="A29" s="16" t="s">
        <v>668</v>
      </c>
      <c r="B29" s="17">
        <v>40838</v>
      </c>
      <c r="C29" s="16" t="s">
        <v>1134</v>
      </c>
      <c r="D29" s="16">
        <v>250</v>
      </c>
      <c r="E29" s="16" t="s">
        <v>684</v>
      </c>
      <c r="F29" s="16" t="s">
        <v>941</v>
      </c>
      <c r="G29" s="12" t="s">
        <v>696</v>
      </c>
      <c r="H29" s="16">
        <v>16496</v>
      </c>
      <c r="I29" s="16">
        <v>83106</v>
      </c>
      <c r="J29" s="16"/>
      <c r="K29" s="16"/>
      <c r="L29" s="16"/>
      <c r="M29" s="16">
        <f>'CPS &gt; Bq'!$I$9*$D29^2+'CPS &gt; Bq'!$J$9*$D29+'CPS &gt; Bq'!$K$9</f>
        <v>1716.9750000000001</v>
      </c>
      <c r="N29" s="65" t="str">
        <f t="shared" si="0"/>
        <v>DBP-13-28</v>
      </c>
      <c r="O29" s="16"/>
      <c r="P29" s="16"/>
      <c r="Q29" s="19"/>
      <c r="R29" s="19"/>
      <c r="S29" s="19"/>
      <c r="T29" s="19"/>
      <c r="U29" s="19"/>
      <c r="V29" s="19"/>
      <c r="W29" s="19"/>
      <c r="X29" s="19"/>
      <c r="Y29" s="19"/>
    </row>
    <row r="30" spans="1:25" x14ac:dyDescent="0.25">
      <c r="A30" s="16" t="s">
        <v>669</v>
      </c>
      <c r="B30" s="17">
        <v>40838</v>
      </c>
      <c r="C30" s="16" t="s">
        <v>1134</v>
      </c>
      <c r="D30" s="16">
        <v>500</v>
      </c>
      <c r="E30" s="16" t="s">
        <v>684</v>
      </c>
      <c r="F30" s="16"/>
      <c r="G30" s="12" t="s">
        <v>696</v>
      </c>
      <c r="H30" s="16">
        <v>16497</v>
      </c>
      <c r="I30" s="16">
        <v>83098</v>
      </c>
      <c r="J30" s="16"/>
      <c r="K30" s="16"/>
      <c r="L30" s="16"/>
      <c r="M30" s="16">
        <f>'CPS &gt; Bq'!$I$9*$D30^2+'CPS &gt; Bq'!$J$9*$D30+'CPS &gt; Bq'!$K$9</f>
        <v>3446.4500000000003</v>
      </c>
      <c r="N30" s="65" t="str">
        <f t="shared" si="0"/>
        <v>DBP-13-29</v>
      </c>
      <c r="O30" s="16"/>
      <c r="P30" s="16"/>
      <c r="Q30" s="19"/>
      <c r="R30" s="19"/>
      <c r="S30" s="19"/>
      <c r="T30" s="19"/>
      <c r="U30" s="19"/>
      <c r="V30" s="19"/>
      <c r="W30" s="19"/>
      <c r="X30" s="19"/>
      <c r="Y30" s="19"/>
    </row>
    <row r="31" spans="1:25" x14ac:dyDescent="0.25">
      <c r="A31" s="16" t="s">
        <v>670</v>
      </c>
      <c r="B31" s="17">
        <v>40838</v>
      </c>
      <c r="C31" s="16" t="s">
        <v>1134</v>
      </c>
      <c r="D31" s="16">
        <v>550</v>
      </c>
      <c r="E31" s="16" t="s">
        <v>684</v>
      </c>
      <c r="F31" s="16" t="s">
        <v>939</v>
      </c>
      <c r="G31" s="12" t="s">
        <v>696</v>
      </c>
      <c r="H31" s="16">
        <v>16497</v>
      </c>
      <c r="I31" s="16">
        <v>83097</v>
      </c>
      <c r="J31" s="16" t="s">
        <v>944</v>
      </c>
      <c r="K31" s="16"/>
      <c r="L31" s="16"/>
      <c r="M31" s="16">
        <f>'CPS &gt; Bq'!$I$9*$D31^2+'CPS &gt; Bq'!$J$9*$D31+'CPS &gt; Bq'!$K$9</f>
        <v>3793.8450000000003</v>
      </c>
      <c r="N31" s="65" t="str">
        <f t="shared" si="0"/>
        <v>DBP-13-30</v>
      </c>
      <c r="O31" s="16"/>
      <c r="P31" s="16"/>
      <c r="Q31" s="19"/>
      <c r="R31" s="19"/>
      <c r="S31" s="19"/>
      <c r="T31" s="19"/>
      <c r="U31" s="19"/>
      <c r="V31" s="19"/>
      <c r="W31" s="19"/>
      <c r="X31" s="19"/>
      <c r="Y31" s="19"/>
    </row>
    <row r="32" spans="1:25" x14ac:dyDescent="0.25">
      <c r="A32" s="108" t="s">
        <v>671</v>
      </c>
      <c r="B32" s="109">
        <v>40838</v>
      </c>
      <c r="C32" s="108" t="s">
        <v>1134</v>
      </c>
      <c r="D32" s="108">
        <v>600</v>
      </c>
      <c r="E32" s="108" t="s">
        <v>684</v>
      </c>
      <c r="F32" s="108" t="s">
        <v>942</v>
      </c>
      <c r="G32" s="110" t="s">
        <v>696</v>
      </c>
      <c r="H32" s="108">
        <v>16501</v>
      </c>
      <c r="I32" s="108">
        <v>83111</v>
      </c>
      <c r="J32" s="108" t="s">
        <v>1240</v>
      </c>
      <c r="K32" s="108"/>
      <c r="L32" s="108"/>
      <c r="M32" s="16">
        <f>'CPS &gt; Bq'!$I$9*$D32^2+'CPS &gt; Bq'!$J$9*$D32+'CPS &gt; Bq'!$K$9</f>
        <v>4141.74</v>
      </c>
      <c r="N32" s="134" t="str">
        <f t="shared" si="0"/>
        <v>DBP-13-31</v>
      </c>
      <c r="O32" s="112" t="s">
        <v>753</v>
      </c>
      <c r="P32" s="112">
        <v>1E-3</v>
      </c>
      <c r="Q32" s="118">
        <v>11934</v>
      </c>
      <c r="R32" s="119">
        <v>2984.4</v>
      </c>
      <c r="S32" s="119">
        <v>24.79</v>
      </c>
      <c r="T32" s="119">
        <v>3339</v>
      </c>
      <c r="U32" s="119">
        <v>23.72</v>
      </c>
      <c r="V32" s="119">
        <v>3151</v>
      </c>
      <c r="W32" s="119">
        <v>23.79</v>
      </c>
      <c r="X32" s="119">
        <v>2914.9</v>
      </c>
      <c r="Y32" s="119">
        <v>25.48</v>
      </c>
    </row>
    <row r="33" spans="1:25" x14ac:dyDescent="0.25">
      <c r="A33" s="16" t="s">
        <v>672</v>
      </c>
      <c r="B33" s="17">
        <v>40838</v>
      </c>
      <c r="C33" s="16" t="s">
        <v>1134</v>
      </c>
      <c r="D33" s="16">
        <v>2500</v>
      </c>
      <c r="E33" s="16" t="s">
        <v>684</v>
      </c>
      <c r="F33" s="16" t="s">
        <v>940</v>
      </c>
      <c r="G33" s="12" t="s">
        <v>696</v>
      </c>
      <c r="H33" s="16">
        <v>16504</v>
      </c>
      <c r="I33" s="16">
        <v>83102</v>
      </c>
      <c r="J33" s="16" t="s">
        <v>944</v>
      </c>
      <c r="K33" s="16"/>
      <c r="L33" s="16"/>
      <c r="M33" s="16">
        <f>'CPS &gt; Bq'!$I$9*$D33^2+'CPS &gt; Bq'!$J$9*$D33+'CPS &gt; Bq'!$K$9</f>
        <v>17732.25</v>
      </c>
      <c r="N33" s="65" t="str">
        <f t="shared" si="0"/>
        <v>DBP-13-32</v>
      </c>
      <c r="O33" s="16"/>
      <c r="P33" s="16"/>
      <c r="Q33" s="19"/>
      <c r="R33" s="19"/>
      <c r="S33" s="19"/>
      <c r="T33" s="19"/>
      <c r="U33" s="19"/>
      <c r="V33" s="19"/>
      <c r="W33" s="19"/>
      <c r="X33" s="19"/>
      <c r="Y33" s="19"/>
    </row>
    <row r="34" spans="1:25" x14ac:dyDescent="0.25">
      <c r="A34" s="16" t="s">
        <v>673</v>
      </c>
      <c r="B34" s="17">
        <v>40838</v>
      </c>
      <c r="C34" s="16" t="s">
        <v>1134</v>
      </c>
      <c r="D34" s="16">
        <v>450</v>
      </c>
      <c r="E34" s="16" t="s">
        <v>684</v>
      </c>
      <c r="F34" s="16" t="s">
        <v>943</v>
      </c>
      <c r="G34" s="12" t="s">
        <v>696</v>
      </c>
      <c r="H34" s="16">
        <v>16504</v>
      </c>
      <c r="I34" s="16">
        <v>83102</v>
      </c>
      <c r="J34" s="16"/>
      <c r="K34" s="16"/>
      <c r="L34" s="16"/>
      <c r="M34" s="16">
        <f>'CPS &gt; Bq'!$I$9*$D34^2+'CPS &gt; Bq'!$J$9*$D34+'CPS &gt; Bq'!$K$9</f>
        <v>3099.5550000000003</v>
      </c>
      <c r="N34" s="65" t="str">
        <f t="shared" si="0"/>
        <v>DBP-13-33</v>
      </c>
      <c r="O34" s="23"/>
      <c r="P34" s="23"/>
      <c r="Q34" s="21"/>
      <c r="R34" s="22"/>
      <c r="S34" s="22"/>
      <c r="T34" s="22"/>
      <c r="U34" s="22"/>
      <c r="V34" s="22"/>
      <c r="W34" s="22"/>
      <c r="X34" s="22"/>
      <c r="Y34" s="22"/>
    </row>
    <row r="35" spans="1:25" x14ac:dyDescent="0.25">
      <c r="M35" s="3"/>
      <c r="N35" s="3"/>
    </row>
    <row r="36" spans="1:25" x14ac:dyDescent="0.25">
      <c r="M36" s="3"/>
      <c r="N36" s="3"/>
      <c r="P36" s="61"/>
    </row>
    <row r="37" spans="1:25" x14ac:dyDescent="0.25">
      <c r="M37" s="3"/>
      <c r="N37" s="3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54"/>
  <sheetViews>
    <sheetView workbookViewId="0"/>
  </sheetViews>
  <sheetFormatPr defaultColWidth="8.85546875" defaultRowHeight="15" x14ac:dyDescent="0.25"/>
  <cols>
    <col min="1" max="1" width="10.42578125" customWidth="1"/>
    <col min="2" max="2" width="11.7109375" customWidth="1"/>
    <col min="3" max="3" width="10.42578125" customWidth="1"/>
    <col min="5" max="5" width="23" customWidth="1"/>
    <col min="6" max="6" width="13.28515625" customWidth="1"/>
    <col min="14" max="14" width="11.28515625" customWidth="1"/>
    <col min="15" max="16" width="11.8554687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3" t="s">
        <v>918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1058</v>
      </c>
      <c r="B2" s="27">
        <v>40847</v>
      </c>
      <c r="C2" s="16" t="s">
        <v>1134</v>
      </c>
      <c r="D2" s="16">
        <v>610</v>
      </c>
      <c r="E2" s="16" t="s">
        <v>1059</v>
      </c>
      <c r="F2" s="16"/>
      <c r="G2" s="12" t="s">
        <v>696</v>
      </c>
      <c r="H2" s="16">
        <v>16446</v>
      </c>
      <c r="I2" s="16">
        <v>83260</v>
      </c>
      <c r="J2" s="16" t="s">
        <v>1240</v>
      </c>
      <c r="K2" s="16"/>
      <c r="L2" s="16"/>
      <c r="M2" s="16">
        <f>'CPS &gt; Bq'!$I$9*$D2^2+'CPS &gt; Bq'!$J$9*$D2+'CPS &gt; Bq'!$K$9</f>
        <v>4211.3789999999999</v>
      </c>
      <c r="N2" s="18" t="str">
        <f>A2</f>
        <v>DBP-14-01</v>
      </c>
      <c r="O2" s="89" t="s">
        <v>833</v>
      </c>
      <c r="P2" s="89">
        <v>1.21E-2</v>
      </c>
      <c r="Q2" s="79">
        <v>89660</v>
      </c>
      <c r="R2" s="80">
        <v>4173.8</v>
      </c>
      <c r="S2" s="80">
        <v>23.58</v>
      </c>
      <c r="T2" s="80">
        <v>4773.7</v>
      </c>
      <c r="U2" s="80">
        <v>23.49</v>
      </c>
      <c r="V2" s="80">
        <v>4597.3</v>
      </c>
      <c r="W2" s="80">
        <v>23.63</v>
      </c>
      <c r="X2" s="80">
        <v>4339.5</v>
      </c>
      <c r="Y2" s="80">
        <v>23.69</v>
      </c>
    </row>
    <row r="3" spans="1:26" x14ac:dyDescent="0.25">
      <c r="A3" s="16" t="s">
        <v>1060</v>
      </c>
      <c r="B3" s="27">
        <v>40847</v>
      </c>
      <c r="C3" s="16" t="s">
        <v>1134</v>
      </c>
      <c r="D3" s="16">
        <v>10000</v>
      </c>
      <c r="E3" s="16" t="s">
        <v>1059</v>
      </c>
      <c r="F3" s="16" t="s">
        <v>948</v>
      </c>
      <c r="G3" s="12" t="s">
        <v>696</v>
      </c>
      <c r="H3" s="16">
        <v>16444</v>
      </c>
      <c r="I3" s="16">
        <v>83259</v>
      </c>
      <c r="J3" s="16"/>
      <c r="K3" s="16"/>
      <c r="L3" s="16"/>
      <c r="M3" s="16">
        <f>'CPS &gt; Bq'!$I$9*$D3^2+'CPS &gt; Bq'!$J$9*$D3+'CPS &gt; Bq'!$K$9</f>
        <v>78429</v>
      </c>
      <c r="N3" s="18" t="str">
        <f t="shared" ref="N3:N51" si="0">A3</f>
        <v>DBP-14-02</v>
      </c>
      <c r="O3" s="89"/>
      <c r="P3" s="89"/>
      <c r="Q3" s="53"/>
      <c r="R3" s="53"/>
      <c r="S3" s="53"/>
      <c r="T3" s="53"/>
      <c r="U3" s="53"/>
      <c r="V3" s="53"/>
      <c r="W3" s="53"/>
      <c r="X3" s="53"/>
      <c r="Y3" s="53"/>
    </row>
    <row r="4" spans="1:26" x14ac:dyDescent="0.25">
      <c r="A4" s="108" t="s">
        <v>1061</v>
      </c>
      <c r="B4" s="117">
        <v>40847</v>
      </c>
      <c r="C4" s="108" t="s">
        <v>1134</v>
      </c>
      <c r="D4" s="108">
        <v>1000</v>
      </c>
      <c r="E4" s="108" t="s">
        <v>1059</v>
      </c>
      <c r="F4" s="108"/>
      <c r="G4" s="110" t="s">
        <v>696</v>
      </c>
      <c r="H4" s="108">
        <v>16446</v>
      </c>
      <c r="I4" s="108">
        <v>83259</v>
      </c>
      <c r="J4" s="108" t="s">
        <v>1240</v>
      </c>
      <c r="K4" s="108"/>
      <c r="L4" s="108"/>
      <c r="M4" s="16">
        <f>'CPS &gt; Bq'!$I$9*$D4^2+'CPS &gt; Bq'!$J$9*$D4+'CPS &gt; Bq'!$K$9</f>
        <v>6942.9000000000005</v>
      </c>
      <c r="N4" s="111" t="str">
        <f t="shared" si="0"/>
        <v>DBP-14-03</v>
      </c>
      <c r="O4" s="123" t="s">
        <v>834</v>
      </c>
      <c r="P4" s="123">
        <v>3.32E-2</v>
      </c>
      <c r="Q4" s="120">
        <v>6721</v>
      </c>
      <c r="R4" s="121">
        <v>6180.7</v>
      </c>
      <c r="S4" s="121">
        <v>24.92</v>
      </c>
      <c r="T4" s="121">
        <v>7247.3</v>
      </c>
      <c r="U4" s="121">
        <v>23.67</v>
      </c>
      <c r="V4" s="121">
        <v>7329.9</v>
      </c>
      <c r="W4" s="121">
        <v>23.73</v>
      </c>
      <c r="X4" s="121">
        <v>6741.7</v>
      </c>
      <c r="Y4" s="121">
        <v>25.32</v>
      </c>
    </row>
    <row r="5" spans="1:26" x14ac:dyDescent="0.25">
      <c r="A5" s="16" t="s">
        <v>1062</v>
      </c>
      <c r="B5" s="27">
        <v>40847</v>
      </c>
      <c r="C5" s="16" t="s">
        <v>1134</v>
      </c>
      <c r="D5" s="16">
        <v>3000</v>
      </c>
      <c r="E5" s="16" t="s">
        <v>1059</v>
      </c>
      <c r="F5" s="16" t="s">
        <v>736</v>
      </c>
      <c r="G5" s="12" t="s">
        <v>696</v>
      </c>
      <c r="H5" s="16">
        <v>16438</v>
      </c>
      <c r="I5" s="16">
        <v>83260</v>
      </c>
      <c r="J5" s="16"/>
      <c r="K5" s="16"/>
      <c r="L5" s="16"/>
      <c r="M5" s="16">
        <f>'CPS &gt; Bq'!$I$9*$D5^2+'CPS &gt; Bq'!$J$9*$D5+'CPS &gt; Bq'!$K$9</f>
        <v>21428.7</v>
      </c>
      <c r="N5" s="18" t="str">
        <f t="shared" si="0"/>
        <v>DBP-14-04</v>
      </c>
      <c r="O5" s="89"/>
      <c r="P5" s="89"/>
      <c r="Q5" s="53"/>
      <c r="R5" s="53"/>
      <c r="S5" s="53"/>
      <c r="T5" s="53"/>
      <c r="U5" s="53"/>
      <c r="V5" s="53"/>
      <c r="W5" s="53"/>
      <c r="X5" s="53"/>
      <c r="Y5" s="53"/>
    </row>
    <row r="6" spans="1:26" x14ac:dyDescent="0.25">
      <c r="A6" s="16" t="s">
        <v>1063</v>
      </c>
      <c r="B6" s="27">
        <v>40847</v>
      </c>
      <c r="C6" s="16" t="s">
        <v>1134</v>
      </c>
      <c r="D6" s="16">
        <v>900</v>
      </c>
      <c r="E6" s="16" t="s">
        <v>1059</v>
      </c>
      <c r="F6" s="16"/>
      <c r="G6" s="12" t="s">
        <v>696</v>
      </c>
      <c r="H6" s="16">
        <v>16449</v>
      </c>
      <c r="I6" s="16">
        <v>83262</v>
      </c>
      <c r="J6" s="16"/>
      <c r="K6" s="16"/>
      <c r="L6" s="16"/>
      <c r="M6" s="16">
        <f>'CPS &gt; Bq'!$I$9*$D6^2+'CPS &gt; Bq'!$J$9*$D6+'CPS &gt; Bq'!$K$9</f>
        <v>6239.6100000000006</v>
      </c>
      <c r="N6" s="18" t="str">
        <f t="shared" si="0"/>
        <v>DBP-14-05</v>
      </c>
      <c r="O6" s="89"/>
      <c r="P6" s="89"/>
      <c r="Q6" s="53"/>
      <c r="R6" s="53"/>
      <c r="S6" s="53"/>
      <c r="T6" s="53"/>
      <c r="U6" s="53"/>
      <c r="V6" s="53"/>
      <c r="W6" s="53"/>
      <c r="X6" s="53"/>
      <c r="Y6" s="53"/>
    </row>
    <row r="7" spans="1:26" x14ac:dyDescent="0.25">
      <c r="A7" s="16" t="s">
        <v>1064</v>
      </c>
      <c r="B7" s="27">
        <v>40847</v>
      </c>
      <c r="C7" s="16" t="s">
        <v>1134</v>
      </c>
      <c r="D7" s="16">
        <v>1000</v>
      </c>
      <c r="E7" s="16" t="s">
        <v>1059</v>
      </c>
      <c r="F7" s="16"/>
      <c r="G7" s="12" t="s">
        <v>696</v>
      </c>
      <c r="H7" s="16">
        <v>16440</v>
      </c>
      <c r="I7" s="16">
        <v>83262</v>
      </c>
      <c r="J7" s="16"/>
      <c r="K7" s="16"/>
      <c r="L7" s="16"/>
      <c r="M7" s="16">
        <f>'CPS &gt; Bq'!$I$9*$D7^2+'CPS &gt; Bq'!$J$9*$D7+'CPS &gt; Bq'!$K$9</f>
        <v>6942.9000000000005</v>
      </c>
      <c r="N7" s="18" t="str">
        <f t="shared" si="0"/>
        <v>DBP-14-06</v>
      </c>
      <c r="O7" s="89"/>
      <c r="P7" s="89"/>
      <c r="Q7" s="53"/>
      <c r="R7" s="53"/>
      <c r="S7" s="53"/>
      <c r="T7" s="53"/>
      <c r="U7" s="53"/>
      <c r="V7" s="53"/>
      <c r="W7" s="53"/>
      <c r="X7" s="53"/>
      <c r="Y7" s="53"/>
    </row>
    <row r="8" spans="1:26" x14ac:dyDescent="0.25">
      <c r="A8" s="108" t="s">
        <v>1065</v>
      </c>
      <c r="B8" s="117">
        <v>40847</v>
      </c>
      <c r="C8" s="108" t="s">
        <v>1134</v>
      </c>
      <c r="D8" s="108">
        <v>900</v>
      </c>
      <c r="E8" s="108" t="s">
        <v>1059</v>
      </c>
      <c r="F8" s="108"/>
      <c r="G8" s="110" t="s">
        <v>696</v>
      </c>
      <c r="H8" s="108">
        <v>16454</v>
      </c>
      <c r="I8" s="108">
        <v>83259</v>
      </c>
      <c r="J8" s="108" t="s">
        <v>1240</v>
      </c>
      <c r="K8" s="108"/>
      <c r="L8" s="108"/>
      <c r="M8" s="16">
        <f>'CPS &gt; Bq'!$I$9*$D8^2+'CPS &gt; Bq'!$J$9*$D8+'CPS &gt; Bq'!$K$9</f>
        <v>6239.6100000000006</v>
      </c>
      <c r="N8" s="111" t="str">
        <f t="shared" si="0"/>
        <v>DBP-14-07</v>
      </c>
      <c r="O8" s="123" t="s">
        <v>835</v>
      </c>
      <c r="P8" s="123">
        <v>5.4300000000000001E-2</v>
      </c>
      <c r="Q8" s="120">
        <v>17587</v>
      </c>
      <c r="R8" s="121">
        <v>4864</v>
      </c>
      <c r="S8" s="121">
        <v>24.24</v>
      </c>
      <c r="T8" s="121">
        <v>6838</v>
      </c>
      <c r="U8" s="121">
        <v>23.55</v>
      </c>
      <c r="V8" s="121">
        <v>6400.8</v>
      </c>
      <c r="W8" s="121">
        <v>23.68</v>
      </c>
      <c r="X8" s="121">
        <v>6334.5</v>
      </c>
      <c r="Y8" s="121">
        <v>24.57</v>
      </c>
    </row>
    <row r="9" spans="1:26" x14ac:dyDescent="0.25">
      <c r="A9" s="16" t="s">
        <v>1379</v>
      </c>
      <c r="B9" s="27">
        <v>40847</v>
      </c>
      <c r="C9" s="16" t="s">
        <v>1134</v>
      </c>
      <c r="D9" s="16">
        <v>1300</v>
      </c>
      <c r="E9" s="16" t="s">
        <v>1059</v>
      </c>
      <c r="F9" s="16"/>
      <c r="G9" s="12" t="s">
        <v>696</v>
      </c>
      <c r="H9" s="16">
        <v>16448</v>
      </c>
      <c r="I9" s="16">
        <v>83270</v>
      </c>
      <c r="J9" s="16" t="s">
        <v>1240</v>
      </c>
      <c r="K9" s="16"/>
      <c r="L9" s="16"/>
      <c r="M9" s="16">
        <f>'CPS &gt; Bq'!$I$9*$D9^2+'CPS &gt; Bq'!$J$9*$D9+'CPS &gt; Bq'!$K$9</f>
        <v>9064.77</v>
      </c>
      <c r="N9" s="18" t="str">
        <f t="shared" si="0"/>
        <v>DBP-14-08</v>
      </c>
      <c r="O9" s="89" t="s">
        <v>836</v>
      </c>
      <c r="P9" s="89">
        <v>0.40620000000000001</v>
      </c>
      <c r="Q9" s="79">
        <v>50103</v>
      </c>
      <c r="R9" s="80">
        <v>4527.2</v>
      </c>
      <c r="S9" s="80">
        <v>23.78</v>
      </c>
      <c r="T9" s="80">
        <v>6713.4</v>
      </c>
      <c r="U9" s="80">
        <v>23.49</v>
      </c>
      <c r="V9" s="80">
        <v>6416.9</v>
      </c>
      <c r="W9" s="80">
        <v>23.64</v>
      </c>
      <c r="X9" s="80">
        <v>5781.5</v>
      </c>
      <c r="Y9" s="80">
        <v>23.73</v>
      </c>
    </row>
    <row r="10" spans="1:26" x14ac:dyDescent="0.25">
      <c r="A10" s="16" t="s">
        <v>1380</v>
      </c>
      <c r="B10" s="27">
        <v>40847</v>
      </c>
      <c r="C10" s="16" t="s">
        <v>1134</v>
      </c>
      <c r="D10" s="16">
        <v>600</v>
      </c>
      <c r="E10" s="16" t="s">
        <v>1059</v>
      </c>
      <c r="F10" s="16"/>
      <c r="G10" s="12" t="s">
        <v>696</v>
      </c>
      <c r="H10" s="16">
        <v>16439</v>
      </c>
      <c r="I10" s="16">
        <v>83274</v>
      </c>
      <c r="J10" s="16"/>
      <c r="K10" s="16"/>
      <c r="L10" s="16"/>
      <c r="M10" s="16">
        <f>'CPS &gt; Bq'!$I$9*$D10^2+'CPS &gt; Bq'!$J$9*$D10+'CPS &gt; Bq'!$K$9</f>
        <v>4141.74</v>
      </c>
      <c r="N10" s="18" t="str">
        <f t="shared" si="0"/>
        <v>DBP-14-09</v>
      </c>
      <c r="O10" s="89"/>
      <c r="P10" s="89"/>
      <c r="Q10" s="53"/>
      <c r="R10" s="53"/>
      <c r="S10" s="53"/>
      <c r="T10" s="53"/>
      <c r="U10" s="53"/>
      <c r="V10" s="53"/>
      <c r="W10" s="53"/>
      <c r="X10" s="53"/>
      <c r="Y10" s="53"/>
    </row>
    <row r="11" spans="1:26" x14ac:dyDescent="0.25">
      <c r="A11" s="16" t="s">
        <v>1381</v>
      </c>
      <c r="B11" s="27">
        <v>40847</v>
      </c>
      <c r="C11" s="16" t="s">
        <v>1134</v>
      </c>
      <c r="D11" s="16">
        <v>600</v>
      </c>
      <c r="E11" s="16" t="s">
        <v>1059</v>
      </c>
      <c r="F11" s="16"/>
      <c r="G11" s="12" t="s">
        <v>696</v>
      </c>
      <c r="H11" s="16">
        <v>16439</v>
      </c>
      <c r="I11" s="16">
        <v>83274</v>
      </c>
      <c r="J11" s="16"/>
      <c r="K11" s="16"/>
      <c r="L11" s="16"/>
      <c r="M11" s="16">
        <f>'CPS &gt; Bq'!$I$9*$D11^2+'CPS &gt; Bq'!$J$9*$D11+'CPS &gt; Bq'!$K$9</f>
        <v>4141.74</v>
      </c>
      <c r="N11" s="18" t="str">
        <f t="shared" si="0"/>
        <v>DBP-14-10</v>
      </c>
      <c r="O11" s="89"/>
      <c r="P11" s="89"/>
      <c r="Q11" s="53"/>
      <c r="R11" s="53"/>
      <c r="S11" s="53"/>
      <c r="T11" s="53"/>
      <c r="U11" s="53"/>
      <c r="V11" s="53"/>
      <c r="W11" s="53"/>
      <c r="X11" s="53"/>
      <c r="Y11" s="53"/>
    </row>
    <row r="12" spans="1:26" x14ac:dyDescent="0.25">
      <c r="A12" s="16" t="s">
        <v>838</v>
      </c>
      <c r="B12" s="27">
        <v>40847</v>
      </c>
      <c r="C12" s="16" t="s">
        <v>1134</v>
      </c>
      <c r="D12" s="16">
        <v>1000</v>
      </c>
      <c r="E12" s="16" t="s">
        <v>1059</v>
      </c>
      <c r="F12" s="16"/>
      <c r="G12" s="12" t="s">
        <v>696</v>
      </c>
      <c r="H12" s="16">
        <v>16440</v>
      </c>
      <c r="I12" s="16">
        <v>83277</v>
      </c>
      <c r="J12" s="16" t="s">
        <v>1240</v>
      </c>
      <c r="K12" s="16"/>
      <c r="L12" s="16"/>
      <c r="M12" s="16">
        <f>'CPS &gt; Bq'!$I$9*$D12^2+'CPS &gt; Bq'!$J$9*$D12+'CPS &gt; Bq'!$K$9</f>
        <v>6942.9000000000005</v>
      </c>
      <c r="N12" s="18" t="str">
        <f t="shared" si="0"/>
        <v>DBP-14-11</v>
      </c>
      <c r="O12" s="89" t="s">
        <v>837</v>
      </c>
      <c r="P12" s="89"/>
      <c r="Q12" s="79">
        <v>17407</v>
      </c>
      <c r="R12" s="80">
        <v>4065.5</v>
      </c>
      <c r="S12" s="80">
        <v>24.42</v>
      </c>
      <c r="T12" s="80">
        <v>5369</v>
      </c>
      <c r="U12" s="80">
        <v>23.57</v>
      </c>
      <c r="V12" s="80">
        <v>5122.3999999999996</v>
      </c>
      <c r="W12" s="80">
        <v>23.7</v>
      </c>
      <c r="X12" s="80">
        <v>4829.1000000000004</v>
      </c>
      <c r="Y12" s="80">
        <v>24.63</v>
      </c>
    </row>
    <row r="13" spans="1:26" x14ac:dyDescent="0.25">
      <c r="A13" s="16" t="s">
        <v>839</v>
      </c>
      <c r="B13" s="27">
        <v>40847</v>
      </c>
      <c r="C13" s="16" t="s">
        <v>1134</v>
      </c>
      <c r="D13" s="16">
        <v>400</v>
      </c>
      <c r="E13" s="16" t="s">
        <v>1059</v>
      </c>
      <c r="F13" s="16"/>
      <c r="G13" s="12" t="s">
        <v>696</v>
      </c>
      <c r="H13" s="16">
        <v>16443</v>
      </c>
      <c r="I13" s="16">
        <v>83278</v>
      </c>
      <c r="J13" s="16"/>
      <c r="K13" s="16"/>
      <c r="L13" s="16"/>
      <c r="M13" s="16">
        <f>'CPS &gt; Bq'!$I$9*$D13^2+'CPS &gt; Bq'!$J$9*$D13+'CPS &gt; Bq'!$K$9</f>
        <v>2753.16</v>
      </c>
      <c r="N13" s="18" t="str">
        <f t="shared" si="0"/>
        <v>DBP-14-12</v>
      </c>
      <c r="O13" s="89"/>
      <c r="P13" s="89"/>
      <c r="Q13" s="53"/>
      <c r="R13" s="53"/>
      <c r="S13" s="53"/>
      <c r="T13" s="53"/>
      <c r="U13" s="53"/>
      <c r="V13" s="53"/>
      <c r="W13" s="53"/>
      <c r="X13" s="53"/>
      <c r="Y13" s="53"/>
    </row>
    <row r="14" spans="1:26" x14ac:dyDescent="0.25">
      <c r="A14" s="16" t="s">
        <v>840</v>
      </c>
      <c r="B14" s="27">
        <v>40847</v>
      </c>
      <c r="C14" s="16" t="s">
        <v>1134</v>
      </c>
      <c r="D14" s="16">
        <v>800</v>
      </c>
      <c r="E14" s="16" t="s">
        <v>1059</v>
      </c>
      <c r="F14" s="16"/>
      <c r="G14" s="12" t="s">
        <v>696</v>
      </c>
      <c r="H14" s="16">
        <v>16441</v>
      </c>
      <c r="I14" s="16">
        <v>83280</v>
      </c>
      <c r="J14" s="16"/>
      <c r="K14" s="16"/>
      <c r="L14" s="16"/>
      <c r="M14" s="16">
        <f>'CPS &gt; Bq'!$I$9*$D14^2+'CPS &gt; Bq'!$J$9*$D14+'CPS &gt; Bq'!$K$9</f>
        <v>5538.32</v>
      </c>
      <c r="N14" s="18" t="str">
        <f t="shared" si="0"/>
        <v>DBP-14-13</v>
      </c>
      <c r="O14" s="89"/>
      <c r="P14" s="89"/>
      <c r="Q14" s="53"/>
      <c r="R14" s="53"/>
      <c r="S14" s="53"/>
      <c r="T14" s="53"/>
      <c r="U14" s="53"/>
      <c r="V14" s="53"/>
      <c r="W14" s="53"/>
      <c r="X14" s="53"/>
      <c r="Y14" s="53"/>
    </row>
    <row r="15" spans="1:26" x14ac:dyDescent="0.25">
      <c r="A15" s="16" t="s">
        <v>1066</v>
      </c>
      <c r="B15" s="27">
        <v>40847</v>
      </c>
      <c r="C15" s="16" t="s">
        <v>1134</v>
      </c>
      <c r="D15" s="16">
        <v>400</v>
      </c>
      <c r="E15" s="16" t="s">
        <v>1059</v>
      </c>
      <c r="F15" s="16"/>
      <c r="G15" s="12" t="s">
        <v>696</v>
      </c>
      <c r="H15" s="16">
        <v>16439</v>
      </c>
      <c r="I15" s="16">
        <v>83278</v>
      </c>
      <c r="J15" s="16"/>
      <c r="K15" s="16"/>
      <c r="L15" s="16"/>
      <c r="M15" s="16">
        <f>'CPS &gt; Bq'!$I$9*$D15^2+'CPS &gt; Bq'!$J$9*$D15+'CPS &gt; Bq'!$K$9</f>
        <v>2753.16</v>
      </c>
      <c r="N15" s="18" t="str">
        <f t="shared" si="0"/>
        <v>DBP-14-14</v>
      </c>
      <c r="O15" s="89"/>
      <c r="P15" s="89"/>
      <c r="Q15" s="53"/>
      <c r="R15" s="53"/>
      <c r="S15" s="53"/>
      <c r="T15" s="53"/>
      <c r="U15" s="53"/>
      <c r="V15" s="53"/>
      <c r="W15" s="53"/>
      <c r="X15" s="53"/>
      <c r="Y15" s="53"/>
    </row>
    <row r="16" spans="1:26" x14ac:dyDescent="0.25">
      <c r="A16" s="16" t="s">
        <v>1067</v>
      </c>
      <c r="B16" s="27">
        <v>40847</v>
      </c>
      <c r="C16" s="16" t="s">
        <v>1134</v>
      </c>
      <c r="D16" s="16">
        <v>300</v>
      </c>
      <c r="E16" s="16" t="s">
        <v>1059</v>
      </c>
      <c r="F16" s="16"/>
      <c r="G16" s="12" t="s">
        <v>696</v>
      </c>
      <c r="H16" s="16">
        <v>16443</v>
      </c>
      <c r="I16" s="16">
        <v>83272</v>
      </c>
      <c r="J16" s="16"/>
      <c r="K16" s="16"/>
      <c r="L16" s="16"/>
      <c r="M16" s="16">
        <f>'CPS &gt; Bq'!$I$9*$D16^2+'CPS &gt; Bq'!$J$9*$D16+'CPS &gt; Bq'!$K$9</f>
        <v>2061.87</v>
      </c>
      <c r="N16" s="18" t="str">
        <f t="shared" si="0"/>
        <v>DBP-14-15</v>
      </c>
      <c r="O16" s="89"/>
      <c r="P16" s="89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25">
      <c r="A17" s="16" t="s">
        <v>1068</v>
      </c>
      <c r="B17" s="27">
        <v>40847</v>
      </c>
      <c r="C17" s="16" t="s">
        <v>1134</v>
      </c>
      <c r="D17" s="16">
        <v>480</v>
      </c>
      <c r="E17" s="16" t="s">
        <v>1059</v>
      </c>
      <c r="F17" s="16"/>
      <c r="G17" s="12" t="s">
        <v>696</v>
      </c>
      <c r="H17" s="16">
        <v>16443</v>
      </c>
      <c r="I17" s="16">
        <v>83270</v>
      </c>
      <c r="J17" s="16"/>
      <c r="K17" s="16"/>
      <c r="L17" s="16"/>
      <c r="M17" s="16">
        <f>'CPS &gt; Bq'!$I$9*$D17^2+'CPS &gt; Bq'!$J$9*$D17+'CPS &gt; Bq'!$K$9</f>
        <v>3307.6320000000001</v>
      </c>
      <c r="N17" s="18" t="str">
        <f t="shared" si="0"/>
        <v>DBP-14-16</v>
      </c>
      <c r="O17" s="89"/>
      <c r="P17" s="89"/>
      <c r="Q17" s="53"/>
      <c r="R17" s="53"/>
      <c r="S17" s="53"/>
      <c r="T17" s="53"/>
      <c r="U17" s="53"/>
      <c r="V17" s="53"/>
      <c r="W17" s="53"/>
      <c r="X17" s="53"/>
      <c r="Y17" s="53"/>
    </row>
    <row r="18" spans="1:25" x14ac:dyDescent="0.25">
      <c r="A18" s="16" t="s">
        <v>1069</v>
      </c>
      <c r="B18" s="27">
        <v>40847</v>
      </c>
      <c r="C18" s="16" t="s">
        <v>1134</v>
      </c>
      <c r="D18" s="16">
        <v>650</v>
      </c>
      <c r="E18" s="16" t="s">
        <v>1059</v>
      </c>
      <c r="F18" s="16"/>
      <c r="G18" s="12" t="s">
        <v>696</v>
      </c>
      <c r="H18" s="16">
        <v>16445</v>
      </c>
      <c r="I18" s="16">
        <v>83268</v>
      </c>
      <c r="J18" s="16"/>
      <c r="K18" s="16"/>
      <c r="L18" s="16"/>
      <c r="M18" s="16">
        <f>'CPS &gt; Bq'!$I$9*$D18^2+'CPS &gt; Bq'!$J$9*$D18+'CPS &gt; Bq'!$K$9</f>
        <v>4490.1350000000002</v>
      </c>
      <c r="N18" s="18" t="str">
        <f t="shared" si="0"/>
        <v>DBP-14-17</v>
      </c>
      <c r="O18" s="89"/>
      <c r="P18" s="89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25">
      <c r="A19" s="16" t="s">
        <v>1070</v>
      </c>
      <c r="B19" s="27">
        <v>40847</v>
      </c>
      <c r="C19" s="16" t="s">
        <v>1134</v>
      </c>
      <c r="D19" s="16">
        <v>600</v>
      </c>
      <c r="E19" s="16" t="s">
        <v>1059</v>
      </c>
      <c r="F19" s="16"/>
      <c r="G19" s="12" t="s">
        <v>696</v>
      </c>
      <c r="H19" s="16">
        <v>16447</v>
      </c>
      <c r="I19" s="16">
        <v>83247</v>
      </c>
      <c r="J19" s="16"/>
      <c r="K19" s="16"/>
      <c r="L19" s="16"/>
      <c r="M19" s="16">
        <f>'CPS &gt; Bq'!$I$9*$D19^2+'CPS &gt; Bq'!$J$9*$D19+'CPS &gt; Bq'!$K$9</f>
        <v>4141.74</v>
      </c>
      <c r="N19" s="18" t="str">
        <f t="shared" si="0"/>
        <v>DBP-14-18</v>
      </c>
      <c r="O19" s="89"/>
      <c r="P19" s="89"/>
      <c r="Q19" s="53"/>
      <c r="R19" s="53"/>
      <c r="S19" s="53"/>
      <c r="T19" s="53"/>
      <c r="U19" s="53"/>
      <c r="V19" s="53"/>
      <c r="W19" s="53"/>
      <c r="X19" s="53"/>
      <c r="Y19" s="53"/>
    </row>
    <row r="20" spans="1:25" x14ac:dyDescent="0.25">
      <c r="A20" s="16" t="s">
        <v>1299</v>
      </c>
      <c r="B20" s="27">
        <v>40847</v>
      </c>
      <c r="C20" s="16" t="s">
        <v>1134</v>
      </c>
      <c r="D20" s="16">
        <v>4200</v>
      </c>
      <c r="E20" s="16" t="s">
        <v>1059</v>
      </c>
      <c r="F20" s="16"/>
      <c r="G20" s="12" t="s">
        <v>696</v>
      </c>
      <c r="H20" s="16">
        <v>16451</v>
      </c>
      <c r="I20" s="16">
        <v>83270</v>
      </c>
      <c r="J20" s="16" t="s">
        <v>1240</v>
      </c>
      <c r="K20" s="16"/>
      <c r="L20" s="16"/>
      <c r="M20" s="16">
        <f>'CPS &gt; Bq'!$I$9*$D20^2+'CPS &gt; Bq'!$J$9*$D20+'CPS &gt; Bq'!$K$9</f>
        <v>30504.18</v>
      </c>
      <c r="N20" s="18" t="str">
        <f t="shared" si="0"/>
        <v>DBP-14-19</v>
      </c>
      <c r="O20" s="89" t="s">
        <v>975</v>
      </c>
      <c r="P20" s="89">
        <v>0.14099999999999999</v>
      </c>
      <c r="Q20" s="79">
        <v>13044</v>
      </c>
      <c r="R20" s="80">
        <v>24930</v>
      </c>
      <c r="S20" s="80">
        <v>23.61</v>
      </c>
      <c r="T20" s="80">
        <v>29815</v>
      </c>
      <c r="U20" s="80">
        <v>23.49</v>
      </c>
      <c r="V20" s="80">
        <v>28501</v>
      </c>
      <c r="W20" s="80">
        <v>23.64</v>
      </c>
      <c r="X20" s="80">
        <v>26961</v>
      </c>
      <c r="Y20" s="80">
        <v>23.69</v>
      </c>
    </row>
    <row r="21" spans="1:25" x14ac:dyDescent="0.25">
      <c r="A21" s="16" t="s">
        <v>1300</v>
      </c>
      <c r="B21" s="27">
        <v>40847</v>
      </c>
      <c r="C21" s="16" t="s">
        <v>1134</v>
      </c>
      <c r="D21" s="16">
        <v>7000</v>
      </c>
      <c r="E21" s="16" t="s">
        <v>1059</v>
      </c>
      <c r="F21" s="16"/>
      <c r="G21" s="12" t="s">
        <v>696</v>
      </c>
      <c r="H21" s="16">
        <v>16442</v>
      </c>
      <c r="I21" s="16">
        <v>83279</v>
      </c>
      <c r="J21" s="16" t="s">
        <v>1240</v>
      </c>
      <c r="K21" s="16"/>
      <c r="L21" s="16"/>
      <c r="M21" s="16">
        <f>'CPS &gt; Bq'!$I$9*$D21^2+'CPS &gt; Bq'!$J$9*$D21+'CPS &gt; Bq'!$K$9</f>
        <v>52800.3</v>
      </c>
      <c r="N21" s="18" t="str">
        <f t="shared" si="0"/>
        <v>DBP-14-20</v>
      </c>
      <c r="O21" s="89" t="s">
        <v>617</v>
      </c>
      <c r="P21" s="89"/>
      <c r="Q21" s="79">
        <v>2680</v>
      </c>
      <c r="R21" s="80">
        <v>35502</v>
      </c>
      <c r="S21" s="80">
        <v>24.22</v>
      </c>
      <c r="T21" s="80">
        <v>43589</v>
      </c>
      <c r="U21" s="80">
        <v>23.55</v>
      </c>
      <c r="V21" s="80">
        <v>42600</v>
      </c>
      <c r="W21" s="80">
        <v>23.68</v>
      </c>
      <c r="X21" s="80">
        <v>41287</v>
      </c>
      <c r="Y21" s="80">
        <v>24.26</v>
      </c>
    </row>
    <row r="22" spans="1:25" x14ac:dyDescent="0.25">
      <c r="A22" s="16" t="s">
        <v>1071</v>
      </c>
      <c r="B22" s="27">
        <v>40847</v>
      </c>
      <c r="C22" s="16" t="s">
        <v>1134</v>
      </c>
      <c r="D22" s="16">
        <v>500</v>
      </c>
      <c r="E22" s="16" t="s">
        <v>1059</v>
      </c>
      <c r="F22" s="16"/>
      <c r="G22" s="12" t="s">
        <v>696</v>
      </c>
      <c r="H22" s="16">
        <v>16442</v>
      </c>
      <c r="I22" s="16">
        <v>83279</v>
      </c>
      <c r="J22" s="16"/>
      <c r="K22" s="16"/>
      <c r="L22" s="16"/>
      <c r="M22" s="16">
        <f>'CPS &gt; Bq'!$I$9*$D22^2+'CPS &gt; Bq'!$J$9*$D22+'CPS &gt; Bq'!$K$9</f>
        <v>3446.4500000000003</v>
      </c>
      <c r="N22" s="18" t="str">
        <f t="shared" si="0"/>
        <v>DBP-14-21</v>
      </c>
      <c r="O22" s="89"/>
      <c r="P22" s="89"/>
      <c r="Q22" s="53"/>
      <c r="R22" s="53"/>
      <c r="S22" s="53"/>
      <c r="T22" s="53"/>
      <c r="U22" s="53"/>
      <c r="V22" s="53"/>
      <c r="W22" s="53"/>
      <c r="X22" s="53"/>
      <c r="Y22" s="53"/>
    </row>
    <row r="23" spans="1:25" x14ac:dyDescent="0.25">
      <c r="A23" s="16" t="s">
        <v>1072</v>
      </c>
      <c r="B23" s="27">
        <v>40847</v>
      </c>
      <c r="C23" s="16" t="s">
        <v>1134</v>
      </c>
      <c r="D23" s="16">
        <v>600</v>
      </c>
      <c r="E23" s="16" t="s">
        <v>1059</v>
      </c>
      <c r="F23" s="16"/>
      <c r="G23" s="12" t="s">
        <v>696</v>
      </c>
      <c r="H23" s="16">
        <v>16446</v>
      </c>
      <c r="I23" s="16">
        <v>83275</v>
      </c>
      <c r="J23" s="16"/>
      <c r="K23" s="16"/>
      <c r="L23" s="16"/>
      <c r="M23" s="16">
        <f>'CPS &gt; Bq'!$I$9*$D23^2+'CPS &gt; Bq'!$J$9*$D23+'CPS &gt; Bq'!$K$9</f>
        <v>4141.74</v>
      </c>
      <c r="N23" s="18" t="str">
        <f t="shared" si="0"/>
        <v>DBP-14-22</v>
      </c>
      <c r="O23" s="89"/>
      <c r="P23" s="89"/>
      <c r="Q23" s="53"/>
      <c r="R23" s="53"/>
      <c r="S23" s="53"/>
      <c r="T23" s="53"/>
      <c r="U23" s="53"/>
      <c r="V23" s="53"/>
      <c r="W23" s="53"/>
      <c r="X23" s="53"/>
      <c r="Y23" s="53"/>
    </row>
    <row r="24" spans="1:25" x14ac:dyDescent="0.25">
      <c r="A24" s="16" t="s">
        <v>845</v>
      </c>
      <c r="B24" s="27">
        <v>40847</v>
      </c>
      <c r="C24" s="16" t="s">
        <v>1134</v>
      </c>
      <c r="D24" s="16">
        <v>850</v>
      </c>
      <c r="E24" s="16" t="s">
        <v>1059</v>
      </c>
      <c r="F24" s="16"/>
      <c r="G24" s="12" t="s">
        <v>696</v>
      </c>
      <c r="H24" s="16">
        <v>16446</v>
      </c>
      <c r="I24" s="16">
        <v>83270</v>
      </c>
      <c r="J24" s="16" t="s">
        <v>1240</v>
      </c>
      <c r="K24" s="16"/>
      <c r="L24" s="16"/>
      <c r="M24" s="16">
        <f>'CPS &gt; Bq'!$I$9*$D24^2+'CPS &gt; Bq'!$J$9*$D24+'CPS &gt; Bq'!$K$9</f>
        <v>5888.7150000000001</v>
      </c>
      <c r="N24" s="18" t="str">
        <f t="shared" si="0"/>
        <v>DBP-14-23</v>
      </c>
      <c r="O24" s="89" t="s">
        <v>463</v>
      </c>
      <c r="P24" s="89">
        <v>2.8999999999999998E-3</v>
      </c>
      <c r="Q24" s="79">
        <v>9180</v>
      </c>
      <c r="R24" s="80">
        <v>4017.8</v>
      </c>
      <c r="S24" s="80">
        <v>24.73</v>
      </c>
      <c r="T24" s="80">
        <v>4311.3</v>
      </c>
      <c r="U24" s="80">
        <v>23.72</v>
      </c>
      <c r="V24" s="80">
        <v>4333.3</v>
      </c>
      <c r="W24" s="80">
        <v>23.8</v>
      </c>
      <c r="X24" s="80">
        <v>4322.8999999999996</v>
      </c>
      <c r="Y24" s="80">
        <v>25.68</v>
      </c>
    </row>
    <row r="25" spans="1:25" x14ac:dyDescent="0.25">
      <c r="A25" s="16" t="s">
        <v>852</v>
      </c>
      <c r="B25" s="27">
        <v>40847</v>
      </c>
      <c r="C25" s="16" t="s">
        <v>1134</v>
      </c>
      <c r="D25" s="16">
        <v>2300</v>
      </c>
      <c r="E25" s="16" t="s">
        <v>1059</v>
      </c>
      <c r="F25" s="16"/>
      <c r="G25" s="12" t="s">
        <v>696</v>
      </c>
      <c r="H25" s="16">
        <v>16448</v>
      </c>
      <c r="I25" s="16">
        <v>83274</v>
      </c>
      <c r="J25" s="16"/>
      <c r="K25" s="16"/>
      <c r="L25" s="16"/>
      <c r="M25" s="16">
        <f>'CPS &gt; Bq'!$I$9*$D25^2+'CPS &gt; Bq'!$J$9*$D25+'CPS &gt; Bq'!$K$9</f>
        <v>16267.67</v>
      </c>
      <c r="N25" s="18" t="str">
        <f t="shared" si="0"/>
        <v>DBP-14-24</v>
      </c>
      <c r="O25" s="89"/>
      <c r="P25" s="89"/>
      <c r="Q25" s="53"/>
      <c r="R25" s="53"/>
      <c r="S25" s="53"/>
      <c r="T25" s="53"/>
      <c r="U25" s="53"/>
      <c r="V25" s="53"/>
      <c r="W25" s="53"/>
      <c r="X25" s="53"/>
      <c r="Y25" s="53"/>
    </row>
    <row r="26" spans="1:25" x14ac:dyDescent="0.25">
      <c r="A26" s="16" t="s">
        <v>853</v>
      </c>
      <c r="B26" s="27">
        <v>40847</v>
      </c>
      <c r="C26" s="16" t="s">
        <v>1134</v>
      </c>
      <c r="D26" s="16">
        <v>950</v>
      </c>
      <c r="E26" s="16" t="s">
        <v>1059</v>
      </c>
      <c r="F26" s="16"/>
      <c r="G26" s="12" t="s">
        <v>696</v>
      </c>
      <c r="H26" s="16">
        <v>16444</v>
      </c>
      <c r="I26" s="16">
        <v>83267</v>
      </c>
      <c r="J26" s="16"/>
      <c r="K26" s="16"/>
      <c r="L26" s="16"/>
      <c r="M26" s="16">
        <f>'CPS &gt; Bq'!$I$9*$D26^2+'CPS &gt; Bq'!$J$9*$D26+'CPS &gt; Bq'!$K$9</f>
        <v>6591.0050000000001</v>
      </c>
      <c r="N26" s="18" t="str">
        <f t="shared" si="0"/>
        <v>DBP-14-25</v>
      </c>
      <c r="O26" s="89"/>
      <c r="P26" s="89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25">
      <c r="A27" s="16" t="s">
        <v>1082</v>
      </c>
      <c r="B27" s="27">
        <v>40847</v>
      </c>
      <c r="C27" s="16" t="s">
        <v>1134</v>
      </c>
      <c r="D27" s="16">
        <v>800</v>
      </c>
      <c r="E27" s="16" t="s">
        <v>1059</v>
      </c>
      <c r="F27" s="16"/>
      <c r="G27" s="12" t="s">
        <v>696</v>
      </c>
      <c r="H27" s="16">
        <v>16447</v>
      </c>
      <c r="I27" s="16">
        <v>83264</v>
      </c>
      <c r="J27" s="16"/>
      <c r="K27" s="16"/>
      <c r="L27" s="16"/>
      <c r="M27" s="16">
        <f>'CPS &gt; Bq'!$I$9*$D27^2+'CPS &gt; Bq'!$J$9*$D27+'CPS &gt; Bq'!$K$9</f>
        <v>5538.32</v>
      </c>
      <c r="N27" s="18" t="str">
        <f t="shared" si="0"/>
        <v>DBP-14-26</v>
      </c>
      <c r="O27" s="89"/>
      <c r="P27" s="89"/>
      <c r="Q27" s="53"/>
      <c r="R27" s="53"/>
      <c r="S27" s="53"/>
      <c r="T27" s="53"/>
      <c r="U27" s="53"/>
      <c r="V27" s="53"/>
      <c r="W27" s="53"/>
      <c r="X27" s="53"/>
      <c r="Y27" s="53"/>
    </row>
    <row r="28" spans="1:25" x14ac:dyDescent="0.25">
      <c r="A28" s="16" t="s">
        <v>1083</v>
      </c>
      <c r="B28" s="27">
        <v>40847</v>
      </c>
      <c r="C28" s="16" t="s">
        <v>1134</v>
      </c>
      <c r="D28" s="16">
        <v>380</v>
      </c>
      <c r="E28" s="16" t="s">
        <v>1059</v>
      </c>
      <c r="F28" s="16" t="s">
        <v>737</v>
      </c>
      <c r="G28" s="12" t="s">
        <v>696</v>
      </c>
      <c r="H28" s="16">
        <v>638231</v>
      </c>
      <c r="I28" s="16">
        <v>316475</v>
      </c>
      <c r="J28" s="16"/>
      <c r="K28" s="16"/>
      <c r="L28" s="16"/>
      <c r="M28" s="16">
        <f>'CPS &gt; Bq'!$I$9*$D28^2+'CPS &gt; Bq'!$J$9*$D28+'CPS &gt; Bq'!$K$9</f>
        <v>2614.7420000000002</v>
      </c>
      <c r="N28" s="18" t="str">
        <f t="shared" si="0"/>
        <v>DBP-14-27</v>
      </c>
      <c r="O28" s="89"/>
      <c r="P28" s="89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25">
      <c r="A29" s="16" t="s">
        <v>1084</v>
      </c>
      <c r="B29" s="27">
        <v>40847</v>
      </c>
      <c r="C29" s="16" t="s">
        <v>1134</v>
      </c>
      <c r="D29" s="16">
        <v>600</v>
      </c>
      <c r="E29" s="16" t="s">
        <v>879</v>
      </c>
      <c r="F29" s="16"/>
      <c r="G29" s="12" t="s">
        <v>696</v>
      </c>
      <c r="H29" s="16">
        <v>16438</v>
      </c>
      <c r="I29" s="16">
        <v>83273</v>
      </c>
      <c r="J29" s="16"/>
      <c r="K29" s="16"/>
      <c r="L29" s="16"/>
      <c r="M29" s="16">
        <f>'CPS &gt; Bq'!$I$9*$D29^2+'CPS &gt; Bq'!$J$9*$D29+'CPS &gt; Bq'!$K$9</f>
        <v>4141.74</v>
      </c>
      <c r="N29" s="18" t="str">
        <f t="shared" si="0"/>
        <v>DBP-14-28</v>
      </c>
      <c r="O29" s="89"/>
      <c r="P29" s="89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25">
      <c r="A30" s="16" t="s">
        <v>1085</v>
      </c>
      <c r="B30" s="27">
        <v>40847</v>
      </c>
      <c r="C30" s="16" t="s">
        <v>1134</v>
      </c>
      <c r="D30" s="16">
        <v>230</v>
      </c>
      <c r="E30" s="16" t="s">
        <v>879</v>
      </c>
      <c r="F30" s="16"/>
      <c r="G30" s="12" t="s">
        <v>696</v>
      </c>
      <c r="H30" s="16">
        <v>16440</v>
      </c>
      <c r="I30" s="16">
        <v>83274</v>
      </c>
      <c r="J30" s="16"/>
      <c r="K30" s="16"/>
      <c r="L30" s="16"/>
      <c r="M30" s="16">
        <f>'CPS &gt; Bq'!$I$9*$D30^2+'CPS &gt; Bq'!$J$9*$D30+'CPS &gt; Bq'!$K$9</f>
        <v>1579.1569999999999</v>
      </c>
      <c r="N30" s="18" t="str">
        <f t="shared" si="0"/>
        <v>DBP-14-29</v>
      </c>
      <c r="O30" s="89"/>
      <c r="P30" s="89"/>
      <c r="Q30" s="53"/>
      <c r="R30" s="53"/>
      <c r="S30" s="53"/>
      <c r="T30" s="53"/>
      <c r="U30" s="53"/>
      <c r="V30" s="53"/>
      <c r="W30" s="53"/>
      <c r="X30" s="53"/>
      <c r="Y30" s="53"/>
    </row>
    <row r="31" spans="1:25" x14ac:dyDescent="0.25">
      <c r="A31" s="108" t="s">
        <v>858</v>
      </c>
      <c r="B31" s="117">
        <v>40847</v>
      </c>
      <c r="C31" s="108" t="s">
        <v>1134</v>
      </c>
      <c r="D31" s="108">
        <v>1700</v>
      </c>
      <c r="E31" s="108" t="s">
        <v>879</v>
      </c>
      <c r="F31" s="108"/>
      <c r="G31" s="110" t="s">
        <v>696</v>
      </c>
      <c r="H31" s="108">
        <v>16437</v>
      </c>
      <c r="I31" s="108">
        <v>83274</v>
      </c>
      <c r="J31" s="108" t="s">
        <v>1240</v>
      </c>
      <c r="K31" s="108"/>
      <c r="L31" s="108"/>
      <c r="M31" s="16">
        <f>'CPS &gt; Bq'!$I$9*$D31^2+'CPS &gt; Bq'!$J$9*$D31+'CPS &gt; Bq'!$K$9</f>
        <v>11921.93</v>
      </c>
      <c r="N31" s="111" t="str">
        <f t="shared" si="0"/>
        <v>DBP-14-30</v>
      </c>
      <c r="O31" s="123" t="s">
        <v>753</v>
      </c>
      <c r="P31" s="123">
        <v>5.62E-2</v>
      </c>
      <c r="Q31" s="118">
        <v>4979</v>
      </c>
      <c r="R31" s="119">
        <v>11158</v>
      </c>
      <c r="S31" s="119">
        <v>24.4</v>
      </c>
      <c r="T31" s="119">
        <v>11625</v>
      </c>
      <c r="U31" s="119">
        <v>23.64</v>
      </c>
      <c r="V31" s="119">
        <v>11432</v>
      </c>
      <c r="W31" s="119">
        <v>23.74</v>
      </c>
      <c r="X31" s="119">
        <v>11238</v>
      </c>
      <c r="Y31" s="119">
        <v>25.45</v>
      </c>
    </row>
    <row r="32" spans="1:25" x14ac:dyDescent="0.25">
      <c r="A32" s="16" t="s">
        <v>859</v>
      </c>
      <c r="B32" s="27">
        <v>40847</v>
      </c>
      <c r="C32" s="16" t="s">
        <v>1134</v>
      </c>
      <c r="D32" s="16">
        <v>1700</v>
      </c>
      <c r="E32" s="16" t="s">
        <v>879</v>
      </c>
      <c r="F32" s="16"/>
      <c r="G32" s="12" t="s">
        <v>696</v>
      </c>
      <c r="H32" s="16">
        <v>16437</v>
      </c>
      <c r="I32" s="16">
        <v>83274</v>
      </c>
      <c r="J32" s="16"/>
      <c r="K32" s="16"/>
      <c r="L32" s="16"/>
      <c r="M32" s="16">
        <f>'CPS &gt; Bq'!$I$9*$D32^2+'CPS &gt; Bq'!$J$9*$D32+'CPS &gt; Bq'!$K$9</f>
        <v>11921.93</v>
      </c>
      <c r="N32" s="18" t="str">
        <f t="shared" si="0"/>
        <v>DBP-14-31</v>
      </c>
      <c r="O32" s="89"/>
      <c r="P32" s="89"/>
      <c r="Q32" s="53"/>
      <c r="R32" s="53"/>
      <c r="S32" s="53"/>
      <c r="T32" s="53"/>
      <c r="U32" s="53"/>
      <c r="V32" s="53"/>
      <c r="W32" s="53"/>
      <c r="X32" s="53"/>
      <c r="Y32" s="53"/>
    </row>
    <row r="33" spans="1:25" x14ac:dyDescent="0.25">
      <c r="A33" s="16" t="s">
        <v>860</v>
      </c>
      <c r="B33" s="27">
        <v>40847</v>
      </c>
      <c r="C33" s="16" t="s">
        <v>1134</v>
      </c>
      <c r="D33" s="16">
        <v>700</v>
      </c>
      <c r="E33" s="16" t="s">
        <v>879</v>
      </c>
      <c r="F33" s="16"/>
      <c r="G33" s="12" t="s">
        <v>696</v>
      </c>
      <c r="H33" s="16">
        <v>16438</v>
      </c>
      <c r="I33" s="16">
        <v>83271</v>
      </c>
      <c r="J33" s="16"/>
      <c r="K33" s="16"/>
      <c r="L33" s="16"/>
      <c r="M33" s="16">
        <f>'CPS &gt; Bq'!$I$9*$D33^2+'CPS &gt; Bq'!$J$9*$D33+'CPS &gt; Bq'!$K$9</f>
        <v>4839.03</v>
      </c>
      <c r="N33" s="18" t="str">
        <f t="shared" si="0"/>
        <v>DBP-14-32</v>
      </c>
      <c r="O33" s="89"/>
      <c r="P33" s="89"/>
      <c r="Q33" s="53"/>
      <c r="R33" s="53"/>
      <c r="S33" s="53"/>
      <c r="T33" s="53"/>
      <c r="U33" s="53"/>
      <c r="V33" s="53"/>
      <c r="W33" s="53"/>
      <c r="X33" s="53"/>
      <c r="Y33" s="53"/>
    </row>
    <row r="34" spans="1:25" x14ac:dyDescent="0.25">
      <c r="A34" s="16" t="s">
        <v>861</v>
      </c>
      <c r="B34" s="27">
        <v>40847</v>
      </c>
      <c r="C34" s="16" t="s">
        <v>1134</v>
      </c>
      <c r="D34" s="16"/>
      <c r="E34" s="28" t="s">
        <v>880</v>
      </c>
      <c r="F34" s="16"/>
      <c r="G34" s="12" t="s">
        <v>696</v>
      </c>
      <c r="H34" s="16"/>
      <c r="I34" s="16"/>
      <c r="J34" s="28"/>
      <c r="K34" s="28"/>
      <c r="L34" s="28"/>
      <c r="M34" s="16">
        <f>'CPS &gt; Bq'!$I$9*$D34^2+'CPS &gt; Bq'!$J$9*$D34+'CPS &gt; Bq'!$K$9</f>
        <v>0</v>
      </c>
      <c r="N34" s="18" t="str">
        <f t="shared" si="0"/>
        <v>DBP-14-33</v>
      </c>
      <c r="O34" s="90"/>
      <c r="P34" s="90"/>
      <c r="Q34" s="91"/>
      <c r="R34" s="91"/>
      <c r="S34" s="91"/>
      <c r="T34" s="91"/>
      <c r="U34" s="91"/>
      <c r="V34" s="91"/>
      <c r="W34" s="91"/>
      <c r="X34" s="91"/>
      <c r="Y34" s="91"/>
    </row>
    <row r="35" spans="1:25" x14ac:dyDescent="0.25">
      <c r="A35" s="108" t="s">
        <v>862</v>
      </c>
      <c r="B35" s="117">
        <v>40847</v>
      </c>
      <c r="C35" s="108" t="s">
        <v>1134</v>
      </c>
      <c r="D35" s="108">
        <v>3000</v>
      </c>
      <c r="E35" s="108" t="s">
        <v>879</v>
      </c>
      <c r="F35" s="108"/>
      <c r="G35" s="110" t="s">
        <v>696</v>
      </c>
      <c r="H35" s="108">
        <v>16433</v>
      </c>
      <c r="I35" s="108">
        <v>83275</v>
      </c>
      <c r="J35" s="108" t="s">
        <v>1240</v>
      </c>
      <c r="K35" s="108"/>
      <c r="L35" s="108"/>
      <c r="M35" s="16">
        <f>'CPS &gt; Bq'!$I$9*$D35^2+'CPS &gt; Bq'!$J$9*$D35+'CPS &gt; Bq'!$K$9</f>
        <v>21428.7</v>
      </c>
      <c r="N35" s="111" t="str">
        <f t="shared" si="0"/>
        <v>DBP-14-34</v>
      </c>
      <c r="O35" s="123" t="s">
        <v>662</v>
      </c>
      <c r="P35" s="123">
        <v>7.7000000000000002E-3</v>
      </c>
      <c r="Q35" s="118">
        <v>1719</v>
      </c>
      <c r="R35" s="119">
        <v>18042</v>
      </c>
      <c r="S35" s="119">
        <v>25.08</v>
      </c>
      <c r="T35" s="119">
        <v>19926</v>
      </c>
      <c r="U35" s="119">
        <v>23.76</v>
      </c>
      <c r="V35" s="119">
        <v>19246</v>
      </c>
      <c r="W35" s="119">
        <v>23.83</v>
      </c>
      <c r="X35" s="119">
        <v>18223</v>
      </c>
      <c r="Y35" s="119">
        <v>25.97</v>
      </c>
    </row>
    <row r="36" spans="1:25" x14ac:dyDescent="0.25">
      <c r="A36" s="16" t="s">
        <v>863</v>
      </c>
      <c r="B36" s="27">
        <v>40847</v>
      </c>
      <c r="C36" s="16" t="s">
        <v>1134</v>
      </c>
      <c r="D36" s="16">
        <v>5500</v>
      </c>
      <c r="E36" s="16" t="s">
        <v>879</v>
      </c>
      <c r="F36" s="16"/>
      <c r="G36" s="12" t="s">
        <v>696</v>
      </c>
      <c r="H36" s="16">
        <v>16427</v>
      </c>
      <c r="I36" s="16">
        <v>83290</v>
      </c>
      <c r="J36" s="16"/>
      <c r="K36" s="16"/>
      <c r="L36" s="16"/>
      <c r="M36" s="16">
        <f>'CPS &gt; Bq'!$I$9*$D36^2+'CPS &gt; Bq'!$J$9*$D36+'CPS &gt; Bq'!$K$9</f>
        <v>40660.950000000004</v>
      </c>
      <c r="N36" s="18" t="str">
        <f t="shared" si="0"/>
        <v>DBP-14-35</v>
      </c>
      <c r="O36" s="89"/>
      <c r="P36" s="89"/>
      <c r="Q36" s="53"/>
      <c r="R36" s="53"/>
      <c r="S36" s="53"/>
      <c r="T36" s="53"/>
      <c r="U36" s="53"/>
      <c r="V36" s="53"/>
      <c r="W36" s="53"/>
      <c r="X36" s="53"/>
      <c r="Y36" s="53"/>
    </row>
    <row r="37" spans="1:25" x14ac:dyDescent="0.25">
      <c r="A37" s="16" t="s">
        <v>864</v>
      </c>
      <c r="B37" s="27">
        <v>40847</v>
      </c>
      <c r="C37" s="16" t="s">
        <v>1134</v>
      </c>
      <c r="D37" s="16">
        <v>2000</v>
      </c>
      <c r="E37" s="16" t="s">
        <v>879</v>
      </c>
      <c r="F37" s="16" t="s">
        <v>945</v>
      </c>
      <c r="G37" s="12" t="s">
        <v>696</v>
      </c>
      <c r="H37" s="16">
        <v>16423</v>
      </c>
      <c r="I37" s="16">
        <v>83286</v>
      </c>
      <c r="J37" s="16"/>
      <c r="K37" s="16"/>
      <c r="L37" s="16"/>
      <c r="M37" s="16">
        <f>'CPS &gt; Bq'!$I$9*$D37^2+'CPS &gt; Bq'!$J$9*$D37+'CPS &gt; Bq'!$K$9</f>
        <v>14085.800000000001</v>
      </c>
      <c r="N37" s="18" t="str">
        <f t="shared" si="0"/>
        <v>DBP-14-36</v>
      </c>
      <c r="O37" s="89"/>
      <c r="P37" s="89"/>
      <c r="Q37" s="53"/>
      <c r="R37" s="53"/>
      <c r="S37" s="53"/>
      <c r="T37" s="53"/>
      <c r="U37" s="53"/>
      <c r="V37" s="53"/>
      <c r="W37" s="53"/>
      <c r="X37" s="53"/>
      <c r="Y37" s="53"/>
    </row>
    <row r="38" spans="1:25" x14ac:dyDescent="0.25">
      <c r="A38" s="16" t="s">
        <v>865</v>
      </c>
      <c r="B38" s="27">
        <v>40847</v>
      </c>
      <c r="C38" s="16" t="s">
        <v>1134</v>
      </c>
      <c r="D38" s="16">
        <v>1300</v>
      </c>
      <c r="E38" s="16" t="s">
        <v>879</v>
      </c>
      <c r="F38" s="16"/>
      <c r="G38" s="12" t="s">
        <v>696</v>
      </c>
      <c r="H38" s="16">
        <v>16427</v>
      </c>
      <c r="I38" s="16">
        <v>83290</v>
      </c>
      <c r="J38" s="16"/>
      <c r="K38" s="16"/>
      <c r="L38" s="16"/>
      <c r="M38" s="16">
        <f>'CPS &gt; Bq'!$I$9*$D38^2+'CPS &gt; Bq'!$J$9*$D38+'CPS &gt; Bq'!$K$9</f>
        <v>9064.77</v>
      </c>
      <c r="N38" s="18" t="str">
        <f t="shared" si="0"/>
        <v>DBP-14-37</v>
      </c>
      <c r="O38" s="89"/>
      <c r="P38" s="89"/>
      <c r="Q38" s="53"/>
      <c r="R38" s="53"/>
      <c r="S38" s="53"/>
      <c r="T38" s="53"/>
      <c r="U38" s="53"/>
      <c r="V38" s="53"/>
      <c r="W38" s="53"/>
      <c r="X38" s="53"/>
      <c r="Y38" s="53"/>
    </row>
    <row r="39" spans="1:25" x14ac:dyDescent="0.25">
      <c r="A39" s="16" t="s">
        <v>866</v>
      </c>
      <c r="B39" s="27">
        <v>40847</v>
      </c>
      <c r="C39" s="16" t="s">
        <v>1134</v>
      </c>
      <c r="D39" s="16">
        <v>480</v>
      </c>
      <c r="E39" s="16" t="s">
        <v>879</v>
      </c>
      <c r="F39" s="16"/>
      <c r="G39" s="12" t="s">
        <v>696</v>
      </c>
      <c r="H39" s="16">
        <v>16418</v>
      </c>
      <c r="I39" s="16">
        <v>83290</v>
      </c>
      <c r="J39" s="16"/>
      <c r="K39" s="16"/>
      <c r="L39" s="16"/>
      <c r="M39" s="16">
        <f>'CPS &gt; Bq'!$I$9*$D39^2+'CPS &gt; Bq'!$J$9*$D39+'CPS &gt; Bq'!$K$9</f>
        <v>3307.6320000000001</v>
      </c>
      <c r="N39" s="18" t="str">
        <f t="shared" si="0"/>
        <v>DBP-14-38</v>
      </c>
      <c r="O39" s="89"/>
      <c r="P39" s="89"/>
      <c r="Q39" s="53"/>
      <c r="R39" s="53"/>
      <c r="S39" s="53"/>
      <c r="T39" s="53"/>
      <c r="U39" s="53"/>
      <c r="V39" s="53"/>
      <c r="W39" s="53"/>
      <c r="X39" s="53"/>
      <c r="Y39" s="53"/>
    </row>
    <row r="40" spans="1:25" x14ac:dyDescent="0.25">
      <c r="A40" s="16" t="s">
        <v>867</v>
      </c>
      <c r="B40" s="27">
        <v>40847</v>
      </c>
      <c r="C40" s="16" t="s">
        <v>1134</v>
      </c>
      <c r="D40" s="16">
        <v>1100</v>
      </c>
      <c r="E40" s="16" t="s">
        <v>879</v>
      </c>
      <c r="F40" s="16"/>
      <c r="G40" s="12" t="s">
        <v>696</v>
      </c>
      <c r="H40" s="16">
        <v>16426</v>
      </c>
      <c r="I40" s="16">
        <v>83292</v>
      </c>
      <c r="J40" s="16"/>
      <c r="K40" s="16"/>
      <c r="L40" s="16"/>
      <c r="M40" s="16">
        <f>'CPS &gt; Bq'!$I$9*$D40^2+'CPS &gt; Bq'!$J$9*$D40+'CPS &gt; Bq'!$K$9</f>
        <v>7648.1900000000005</v>
      </c>
      <c r="N40" s="18" t="str">
        <f t="shared" si="0"/>
        <v>DBP-14-39</v>
      </c>
      <c r="O40" s="89"/>
      <c r="P40" s="89"/>
      <c r="Q40" s="53"/>
      <c r="R40" s="53"/>
      <c r="S40" s="53"/>
      <c r="T40" s="53"/>
      <c r="U40" s="53"/>
      <c r="V40" s="53"/>
      <c r="W40" s="53"/>
      <c r="X40" s="53"/>
      <c r="Y40" s="53"/>
    </row>
    <row r="41" spans="1:25" x14ac:dyDescent="0.25">
      <c r="A41" s="16" t="s">
        <v>637</v>
      </c>
      <c r="B41" s="27">
        <v>40847</v>
      </c>
      <c r="C41" s="16" t="s">
        <v>1134</v>
      </c>
      <c r="D41" s="16">
        <v>1400</v>
      </c>
      <c r="E41" s="16" t="s">
        <v>879</v>
      </c>
      <c r="F41" s="16"/>
      <c r="G41" s="12" t="s">
        <v>696</v>
      </c>
      <c r="H41" s="16">
        <v>16417</v>
      </c>
      <c r="I41" s="16">
        <v>83294</v>
      </c>
      <c r="J41" s="16"/>
      <c r="K41" s="16"/>
      <c r="L41" s="16"/>
      <c r="M41" s="16">
        <f>'CPS &gt; Bq'!$I$9*$D41^2+'CPS &gt; Bq'!$J$9*$D41+'CPS &gt; Bq'!$K$9</f>
        <v>9776.06</v>
      </c>
      <c r="N41" s="18" t="str">
        <f t="shared" si="0"/>
        <v>DBP-14-40</v>
      </c>
      <c r="O41" s="89"/>
      <c r="P41" s="89"/>
      <c r="Q41" s="53"/>
      <c r="R41" s="53"/>
      <c r="S41" s="53"/>
      <c r="T41" s="53"/>
      <c r="U41" s="53"/>
      <c r="V41" s="53"/>
      <c r="W41" s="53"/>
      <c r="X41" s="53"/>
      <c r="Y41" s="53"/>
    </row>
    <row r="42" spans="1:25" x14ac:dyDescent="0.25">
      <c r="A42" s="16" t="s">
        <v>638</v>
      </c>
      <c r="B42" s="27">
        <v>40847</v>
      </c>
      <c r="C42" s="16" t="s">
        <v>1134</v>
      </c>
      <c r="D42" s="16">
        <v>900</v>
      </c>
      <c r="E42" s="16" t="s">
        <v>879</v>
      </c>
      <c r="F42" s="16"/>
      <c r="G42" s="12" t="s">
        <v>696</v>
      </c>
      <c r="H42" s="16">
        <v>16425</v>
      </c>
      <c r="I42" s="16">
        <v>83290</v>
      </c>
      <c r="J42" s="16"/>
      <c r="K42" s="16"/>
      <c r="L42" s="16"/>
      <c r="M42" s="16">
        <f>'CPS &gt; Bq'!$I$9*$D42^2+'CPS &gt; Bq'!$J$9*$D42+'CPS &gt; Bq'!$K$9</f>
        <v>6239.6100000000006</v>
      </c>
      <c r="N42" s="18" t="str">
        <f t="shared" si="0"/>
        <v>DBP-14-41</v>
      </c>
      <c r="O42" s="89"/>
      <c r="P42" s="89"/>
      <c r="Q42" s="53"/>
      <c r="R42" s="53"/>
      <c r="S42" s="53"/>
      <c r="T42" s="53"/>
      <c r="U42" s="53"/>
      <c r="V42" s="53"/>
      <c r="W42" s="53"/>
      <c r="X42" s="53"/>
      <c r="Y42" s="53"/>
    </row>
    <row r="43" spans="1:25" x14ac:dyDescent="0.25">
      <c r="A43" s="16" t="s">
        <v>639</v>
      </c>
      <c r="B43" s="27">
        <v>40847</v>
      </c>
      <c r="C43" s="16" t="s">
        <v>1134</v>
      </c>
      <c r="D43" s="16">
        <v>1400</v>
      </c>
      <c r="E43" s="16" t="s">
        <v>879</v>
      </c>
      <c r="F43" s="16"/>
      <c r="G43" s="12" t="s">
        <v>696</v>
      </c>
      <c r="H43" s="16">
        <v>16420</v>
      </c>
      <c r="I43" s="16">
        <v>83294</v>
      </c>
      <c r="J43" s="16" t="s">
        <v>1240</v>
      </c>
      <c r="K43" s="16"/>
      <c r="L43" s="16"/>
      <c r="M43" s="16">
        <f>'CPS &gt; Bq'!$I$9*$D43^2+'CPS &gt; Bq'!$J$9*$D43+'CPS &gt; Bq'!$K$9</f>
        <v>9776.06</v>
      </c>
      <c r="N43" s="18" t="str">
        <f t="shared" si="0"/>
        <v>DBP-14-42</v>
      </c>
      <c r="O43" s="89" t="s">
        <v>618</v>
      </c>
      <c r="P43" s="89">
        <v>0.11990000000000001</v>
      </c>
      <c r="Q43" s="79">
        <v>8395</v>
      </c>
      <c r="R43" s="80">
        <v>8111</v>
      </c>
      <c r="S43" s="80">
        <v>24.37</v>
      </c>
      <c r="T43" s="80">
        <v>9684.5</v>
      </c>
      <c r="U43" s="80">
        <v>23.58</v>
      </c>
      <c r="V43" s="80">
        <v>9309.9</v>
      </c>
      <c r="W43" s="80">
        <v>23.69</v>
      </c>
      <c r="X43" s="80">
        <v>8896.9</v>
      </c>
      <c r="Y43" s="80">
        <v>24.8</v>
      </c>
    </row>
    <row r="44" spans="1:25" x14ac:dyDescent="0.25">
      <c r="A44" s="16" t="s">
        <v>640</v>
      </c>
      <c r="B44" s="27">
        <v>40847</v>
      </c>
      <c r="C44" s="16" t="s">
        <v>1134</v>
      </c>
      <c r="D44" s="16">
        <v>600</v>
      </c>
      <c r="E44" s="16" t="s">
        <v>879</v>
      </c>
      <c r="F44" s="16"/>
      <c r="G44" s="12" t="s">
        <v>696</v>
      </c>
      <c r="H44" s="16">
        <v>16424</v>
      </c>
      <c r="I44" s="16">
        <v>83292</v>
      </c>
      <c r="J44" s="16"/>
      <c r="K44" s="16"/>
      <c r="L44" s="16"/>
      <c r="M44" s="16">
        <f>'CPS &gt; Bq'!$I$9*$D44^2+'CPS &gt; Bq'!$J$9*$D44+'CPS &gt; Bq'!$K$9</f>
        <v>4141.74</v>
      </c>
      <c r="N44" s="18" t="str">
        <f t="shared" si="0"/>
        <v>DBP-14-43</v>
      </c>
      <c r="O44" s="89"/>
      <c r="P44" s="89"/>
      <c r="Q44" s="53"/>
      <c r="R44" s="53"/>
      <c r="S44" s="53"/>
      <c r="T44" s="53"/>
      <c r="U44" s="53"/>
      <c r="V44" s="53"/>
      <c r="W44" s="53"/>
      <c r="X44" s="53"/>
      <c r="Y44" s="53"/>
    </row>
    <row r="45" spans="1:25" x14ac:dyDescent="0.25">
      <c r="A45" s="16" t="s">
        <v>641</v>
      </c>
      <c r="B45" s="27">
        <v>40847</v>
      </c>
      <c r="C45" s="16" t="s">
        <v>1134</v>
      </c>
      <c r="D45" s="16">
        <v>450</v>
      </c>
      <c r="E45" s="16" t="s">
        <v>879</v>
      </c>
      <c r="F45" s="16"/>
      <c r="G45" s="12" t="s">
        <v>696</v>
      </c>
      <c r="H45" s="16">
        <v>16432</v>
      </c>
      <c r="I45" s="16">
        <v>83284</v>
      </c>
      <c r="J45" s="16"/>
      <c r="K45" s="16"/>
      <c r="L45" s="16"/>
      <c r="M45" s="16">
        <f>'CPS &gt; Bq'!$I$9*$D45^2+'CPS &gt; Bq'!$J$9*$D45+'CPS &gt; Bq'!$K$9</f>
        <v>3099.5550000000003</v>
      </c>
      <c r="N45" s="18" t="str">
        <f t="shared" si="0"/>
        <v>DBP-14-44</v>
      </c>
      <c r="O45" s="89"/>
      <c r="P45" s="89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25">
      <c r="A46" s="16" t="s">
        <v>642</v>
      </c>
      <c r="B46" s="27">
        <v>40847</v>
      </c>
      <c r="C46" s="16" t="s">
        <v>1134</v>
      </c>
      <c r="D46" s="16">
        <v>2000</v>
      </c>
      <c r="E46" s="16" t="s">
        <v>879</v>
      </c>
      <c r="F46" s="16"/>
      <c r="G46" s="12" t="s">
        <v>696</v>
      </c>
      <c r="H46" s="16">
        <v>16433</v>
      </c>
      <c r="I46" s="16">
        <v>83284</v>
      </c>
      <c r="J46" s="16"/>
      <c r="K46" s="16"/>
      <c r="L46" s="16"/>
      <c r="M46" s="16">
        <f>'CPS &gt; Bq'!$I$9*$D46^2+'CPS &gt; Bq'!$J$9*$D46+'CPS &gt; Bq'!$K$9</f>
        <v>14085.800000000001</v>
      </c>
      <c r="N46" s="18" t="str">
        <f t="shared" si="0"/>
        <v>DBP-14-45</v>
      </c>
      <c r="O46" s="89"/>
      <c r="P46" s="89"/>
      <c r="Q46" s="53"/>
      <c r="R46" s="53"/>
      <c r="S46" s="53"/>
      <c r="T46" s="53"/>
      <c r="U46" s="53"/>
      <c r="V46" s="53"/>
      <c r="W46" s="53"/>
      <c r="X46" s="53"/>
      <c r="Y46" s="53"/>
    </row>
    <row r="47" spans="1:25" x14ac:dyDescent="0.25">
      <c r="A47" s="16" t="s">
        <v>874</v>
      </c>
      <c r="B47" s="27">
        <v>40847</v>
      </c>
      <c r="C47" s="16" t="s">
        <v>1134</v>
      </c>
      <c r="D47" s="16">
        <v>350</v>
      </c>
      <c r="E47" s="16" t="s">
        <v>879</v>
      </c>
      <c r="F47" s="16"/>
      <c r="G47" s="12" t="s">
        <v>696</v>
      </c>
      <c r="H47" s="16">
        <v>683276</v>
      </c>
      <c r="I47" s="16">
        <v>316434</v>
      </c>
      <c r="J47" s="16"/>
      <c r="K47" s="16"/>
      <c r="L47" s="16"/>
      <c r="M47" s="16">
        <f>'CPS &gt; Bq'!$I$9*$D47^2+'CPS &gt; Bq'!$J$9*$D47+'CPS &gt; Bq'!$K$9</f>
        <v>2407.2649999999999</v>
      </c>
      <c r="N47" s="18" t="str">
        <f t="shared" si="0"/>
        <v>DBP-14-46</v>
      </c>
      <c r="O47" s="89"/>
      <c r="P47" s="89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25">
      <c r="A48" s="16" t="s">
        <v>875</v>
      </c>
      <c r="B48" s="27">
        <v>40847</v>
      </c>
      <c r="C48" s="16" t="s">
        <v>1134</v>
      </c>
      <c r="D48" s="16">
        <v>1500</v>
      </c>
      <c r="E48" s="16" t="s">
        <v>879</v>
      </c>
      <c r="F48" s="16"/>
      <c r="G48" s="12" t="s">
        <v>696</v>
      </c>
      <c r="H48" s="16">
        <v>16438</v>
      </c>
      <c r="I48" s="16">
        <v>83277</v>
      </c>
      <c r="J48" s="16" t="s">
        <v>1240</v>
      </c>
      <c r="K48" s="16"/>
      <c r="L48" s="16"/>
      <c r="M48" s="16">
        <f>'CPS &gt; Bq'!$I$9*$D48^2+'CPS &gt; Bq'!$J$9*$D48+'CPS &gt; Bq'!$K$9</f>
        <v>10489.35</v>
      </c>
      <c r="N48" s="18" t="str">
        <f t="shared" si="0"/>
        <v>DBP-14-47</v>
      </c>
      <c r="O48" s="89" t="s">
        <v>664</v>
      </c>
      <c r="P48" s="89">
        <v>9.7799999999999998E-2</v>
      </c>
      <c r="Q48" s="21">
        <v>3460</v>
      </c>
      <c r="R48" s="22">
        <v>7204.6</v>
      </c>
      <c r="S48" s="22">
        <v>25.61</v>
      </c>
      <c r="T48" s="22">
        <v>8455.5</v>
      </c>
      <c r="U48" s="22">
        <v>23.78</v>
      </c>
      <c r="V48" s="22">
        <v>7845.2</v>
      </c>
      <c r="W48" s="22">
        <v>23.86</v>
      </c>
      <c r="X48" s="22">
        <v>7857.6</v>
      </c>
      <c r="Y48" s="22">
        <v>26.76</v>
      </c>
    </row>
    <row r="49" spans="1:25" x14ac:dyDescent="0.25">
      <c r="A49" s="16" t="s">
        <v>876</v>
      </c>
      <c r="B49" s="27">
        <v>40847</v>
      </c>
      <c r="C49" s="16" t="s">
        <v>1134</v>
      </c>
      <c r="D49" s="16">
        <v>800</v>
      </c>
      <c r="E49" s="16" t="s">
        <v>879</v>
      </c>
      <c r="F49" s="16"/>
      <c r="G49" s="12" t="s">
        <v>696</v>
      </c>
      <c r="H49" s="16">
        <v>16437</v>
      </c>
      <c r="I49" s="16">
        <v>83285</v>
      </c>
      <c r="J49" s="16"/>
      <c r="K49" s="16"/>
      <c r="L49" s="16"/>
      <c r="M49" s="16">
        <f>'CPS &gt; Bq'!$I$9*$D49^2+'CPS &gt; Bq'!$J$9*$D49+'CPS &gt; Bq'!$K$9</f>
        <v>5538.32</v>
      </c>
      <c r="N49" s="18" t="str">
        <f t="shared" si="0"/>
        <v>DBP-14-48</v>
      </c>
      <c r="O49" s="89"/>
      <c r="P49" s="89"/>
      <c r="Q49" s="53"/>
      <c r="R49" s="53"/>
      <c r="S49" s="53"/>
      <c r="T49" s="53"/>
      <c r="U49" s="53"/>
      <c r="V49" s="53"/>
      <c r="W49" s="53"/>
      <c r="X49" s="53"/>
      <c r="Y49" s="53"/>
    </row>
    <row r="50" spans="1:25" x14ac:dyDescent="0.25">
      <c r="A50" s="16" t="s">
        <v>877</v>
      </c>
      <c r="B50" s="27">
        <v>40847</v>
      </c>
      <c r="C50" s="16" t="s">
        <v>1134</v>
      </c>
      <c r="D50" s="16">
        <v>400</v>
      </c>
      <c r="E50" s="16" t="s">
        <v>879</v>
      </c>
      <c r="F50" s="16"/>
      <c r="G50" s="12" t="s">
        <v>696</v>
      </c>
      <c r="H50" s="16">
        <v>16439</v>
      </c>
      <c r="I50" s="16">
        <v>83285</v>
      </c>
      <c r="J50" s="16"/>
      <c r="K50" s="16"/>
      <c r="L50" s="16"/>
      <c r="M50" s="16">
        <f>'CPS &gt; Bq'!$I$9*$D50^2+'CPS &gt; Bq'!$J$9*$D50+'CPS &gt; Bq'!$K$9</f>
        <v>2753.16</v>
      </c>
      <c r="N50" s="18" t="str">
        <f t="shared" si="0"/>
        <v>DBP-14-49</v>
      </c>
      <c r="O50" s="89"/>
      <c r="P50" s="89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25">
      <c r="A51" s="16" t="s">
        <v>878</v>
      </c>
      <c r="B51" s="27">
        <v>40847</v>
      </c>
      <c r="C51" s="16" t="s">
        <v>1134</v>
      </c>
      <c r="D51" s="16">
        <v>700</v>
      </c>
      <c r="E51" s="16" t="s">
        <v>879</v>
      </c>
      <c r="F51" s="16"/>
      <c r="G51" s="12" t="s">
        <v>696</v>
      </c>
      <c r="H51" s="16">
        <v>683276</v>
      </c>
      <c r="I51" s="16">
        <v>316434</v>
      </c>
      <c r="J51" s="16"/>
      <c r="K51" s="16"/>
      <c r="L51" s="16"/>
      <c r="M51" s="16">
        <f>'CPS &gt; Bq'!$I$9*$D51^2+'CPS &gt; Bq'!$J$9*$D51+'CPS &gt; Bq'!$K$9</f>
        <v>4839.03</v>
      </c>
      <c r="N51" s="18" t="str">
        <f t="shared" si="0"/>
        <v>DBP-14-50</v>
      </c>
      <c r="O51" s="89"/>
      <c r="P51" s="89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8"/>
      <c r="O52" s="89"/>
      <c r="P52" s="89"/>
      <c r="Q52" s="53"/>
      <c r="R52" s="53"/>
      <c r="S52" s="53"/>
      <c r="T52" s="53"/>
      <c r="U52" s="53"/>
      <c r="V52" s="53"/>
      <c r="W52" s="53"/>
      <c r="X52" s="53"/>
      <c r="Y52" s="53"/>
    </row>
    <row r="54" spans="1:25" x14ac:dyDescent="0.25">
      <c r="P54" s="61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4"/>
  <sheetViews>
    <sheetView workbookViewId="0"/>
  </sheetViews>
  <sheetFormatPr defaultColWidth="8.85546875" defaultRowHeight="15" x14ac:dyDescent="0.25"/>
  <cols>
    <col min="1" max="1" width="12.85546875" customWidth="1"/>
    <col min="2" max="2" width="11" customWidth="1"/>
    <col min="5" max="5" width="26" customWidth="1"/>
    <col min="6" max="6" width="18.42578125" customWidth="1"/>
    <col min="7" max="9" width="10.28515625" customWidth="1"/>
    <col min="14" max="14" width="11.710937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3" t="s">
        <v>918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08" t="s">
        <v>881</v>
      </c>
      <c r="B2" s="117">
        <v>40848</v>
      </c>
      <c r="C2" s="108" t="s">
        <v>1134</v>
      </c>
      <c r="D2" s="108">
        <v>800</v>
      </c>
      <c r="E2" s="108" t="s">
        <v>657</v>
      </c>
      <c r="F2" s="108"/>
      <c r="G2" s="110" t="s">
        <v>696</v>
      </c>
      <c r="H2" s="108">
        <v>683269</v>
      </c>
      <c r="I2" s="108">
        <v>316448</v>
      </c>
      <c r="J2" s="108" t="s">
        <v>1240</v>
      </c>
      <c r="K2" s="108"/>
      <c r="L2" s="108"/>
      <c r="M2" s="26">
        <f>'CPS &gt; Bq'!$I$9*$D2^2+'CPS &gt; Bq'!$J$9*$D2+'CPS &gt; Bq'!$K$9</f>
        <v>5538.32</v>
      </c>
      <c r="N2" s="111" t="str">
        <f>A2</f>
        <v>DBP-15-01</v>
      </c>
      <c r="O2" s="108" t="s">
        <v>663</v>
      </c>
      <c r="P2" s="108">
        <v>6.3E-3</v>
      </c>
      <c r="Q2" s="120">
        <v>56728</v>
      </c>
      <c r="R2" s="121">
        <v>4624.7</v>
      </c>
      <c r="S2" s="121">
        <v>23.67</v>
      </c>
      <c r="T2" s="121">
        <v>5643.9</v>
      </c>
      <c r="U2" s="121">
        <v>23.49</v>
      </c>
      <c r="V2" s="121">
        <v>5513.4</v>
      </c>
      <c r="W2" s="121">
        <v>23.64</v>
      </c>
      <c r="X2" s="121">
        <v>5325.9</v>
      </c>
      <c r="Y2" s="121">
        <v>23.73</v>
      </c>
    </row>
    <row r="3" spans="1:26" x14ac:dyDescent="0.25">
      <c r="A3" s="16" t="s">
        <v>882</v>
      </c>
      <c r="B3" s="27">
        <v>40848</v>
      </c>
      <c r="C3" s="16" t="s">
        <v>1134</v>
      </c>
      <c r="D3" s="16">
        <v>4700</v>
      </c>
      <c r="E3" s="16" t="s">
        <v>658</v>
      </c>
      <c r="F3" s="16"/>
      <c r="G3" s="12" t="s">
        <v>696</v>
      </c>
      <c r="H3" s="16">
        <v>683234</v>
      </c>
      <c r="I3" s="16">
        <v>316439</v>
      </c>
      <c r="J3" s="16"/>
      <c r="K3" s="16"/>
      <c r="L3" s="16"/>
      <c r="M3" s="26">
        <f>'CPS &gt; Bq'!$I$9*$D3^2+'CPS &gt; Bq'!$J$9*$D3+'CPS &gt; Bq'!$K$9</f>
        <v>34370.630000000005</v>
      </c>
      <c r="N3" s="18" t="str">
        <f t="shared" ref="N3:N22" si="0">A3</f>
        <v>DBP-15-02</v>
      </c>
      <c r="O3" s="16"/>
      <c r="P3" s="16"/>
      <c r="Q3" s="53"/>
      <c r="R3" s="53"/>
      <c r="S3" s="53"/>
      <c r="T3" s="53"/>
      <c r="U3" s="53"/>
      <c r="V3" s="53"/>
      <c r="W3" s="53"/>
      <c r="X3" s="53"/>
      <c r="Y3" s="53"/>
    </row>
    <row r="4" spans="1:26" x14ac:dyDescent="0.25">
      <c r="A4" s="16" t="s">
        <v>1106</v>
      </c>
      <c r="B4" s="27">
        <v>40848</v>
      </c>
      <c r="C4" s="16" t="s">
        <v>1134</v>
      </c>
      <c r="D4" s="16">
        <v>800</v>
      </c>
      <c r="E4" s="16" t="s">
        <v>879</v>
      </c>
      <c r="F4" s="16"/>
      <c r="G4" s="12" t="s">
        <v>696</v>
      </c>
      <c r="H4" s="16">
        <v>16407</v>
      </c>
      <c r="I4" s="16">
        <v>83294</v>
      </c>
      <c r="J4" s="16"/>
      <c r="K4" s="16"/>
      <c r="L4" s="16"/>
      <c r="M4" s="26">
        <f>'CPS &gt; Bq'!$I$9*$D4^2+'CPS &gt; Bq'!$J$9*$D4+'CPS &gt; Bq'!$K$9</f>
        <v>5538.32</v>
      </c>
      <c r="N4" s="18" t="str">
        <f t="shared" si="0"/>
        <v>DBP-15-03</v>
      </c>
      <c r="O4" s="16"/>
      <c r="P4" s="16"/>
      <c r="Q4" s="53"/>
      <c r="R4" s="53"/>
      <c r="S4" s="53"/>
      <c r="T4" s="53"/>
      <c r="U4" s="53"/>
      <c r="V4" s="53"/>
      <c r="W4" s="53"/>
      <c r="X4" s="53"/>
      <c r="Y4" s="53"/>
    </row>
    <row r="5" spans="1:26" x14ac:dyDescent="0.25">
      <c r="A5" s="16" t="s">
        <v>1099</v>
      </c>
      <c r="B5" s="27">
        <v>40848</v>
      </c>
      <c r="C5" s="16" t="s">
        <v>1134</v>
      </c>
      <c r="D5" s="16">
        <v>500</v>
      </c>
      <c r="E5" s="16"/>
      <c r="F5" s="16"/>
      <c r="G5" s="12" t="s">
        <v>696</v>
      </c>
      <c r="H5" s="16">
        <v>16400</v>
      </c>
      <c r="I5" s="16">
        <v>83305</v>
      </c>
      <c r="J5" s="16"/>
      <c r="K5" s="16"/>
      <c r="L5" s="16"/>
      <c r="M5" s="26">
        <f>'CPS &gt; Bq'!$I$9*$D5^2+'CPS &gt; Bq'!$J$9*$D5+'CPS &gt; Bq'!$K$9</f>
        <v>3446.4500000000003</v>
      </c>
      <c r="N5" s="18" t="str">
        <f t="shared" si="0"/>
        <v>DBP-15-04</v>
      </c>
      <c r="O5" s="16"/>
      <c r="P5" s="16"/>
      <c r="Q5" s="53"/>
      <c r="R5" s="53"/>
      <c r="S5" s="53"/>
      <c r="T5" s="53"/>
      <c r="U5" s="53"/>
      <c r="V5" s="53"/>
      <c r="W5" s="53"/>
      <c r="X5" s="53"/>
      <c r="Y5" s="53"/>
    </row>
    <row r="6" spans="1:26" x14ac:dyDescent="0.25">
      <c r="A6" s="16" t="s">
        <v>1100</v>
      </c>
      <c r="B6" s="27">
        <v>40848</v>
      </c>
      <c r="C6" s="16" t="s">
        <v>1134</v>
      </c>
      <c r="D6" s="16">
        <v>450</v>
      </c>
      <c r="E6" s="16"/>
      <c r="F6" s="16"/>
      <c r="G6" s="12" t="s">
        <v>696</v>
      </c>
      <c r="H6" s="16">
        <v>16389</v>
      </c>
      <c r="I6" s="16">
        <v>83303</v>
      </c>
      <c r="J6" s="16"/>
      <c r="K6" s="16"/>
      <c r="L6" s="16"/>
      <c r="M6" s="26">
        <f>'CPS &gt; Bq'!$I$9*$D6^2+'CPS &gt; Bq'!$J$9*$D6+'CPS &gt; Bq'!$K$9</f>
        <v>3099.5550000000003</v>
      </c>
      <c r="N6" s="18" t="str">
        <f t="shared" si="0"/>
        <v>DBP-15-05</v>
      </c>
      <c r="O6" s="16"/>
      <c r="P6" s="16"/>
      <c r="Q6" s="53"/>
      <c r="R6" s="53"/>
      <c r="S6" s="53"/>
      <c r="T6" s="53"/>
      <c r="U6" s="53"/>
      <c r="V6" s="53"/>
      <c r="W6" s="53"/>
      <c r="X6" s="53"/>
      <c r="Y6" s="53"/>
    </row>
    <row r="7" spans="1:26" x14ac:dyDescent="0.25">
      <c r="A7" s="16" t="s">
        <v>1101</v>
      </c>
      <c r="B7" s="27">
        <v>40848</v>
      </c>
      <c r="C7" s="16" t="s">
        <v>1134</v>
      </c>
      <c r="D7" s="16">
        <v>600</v>
      </c>
      <c r="E7" s="16"/>
      <c r="F7" s="16"/>
      <c r="G7" s="12" t="s">
        <v>696</v>
      </c>
      <c r="H7" s="16">
        <v>683314</v>
      </c>
      <c r="I7" s="16">
        <v>316354</v>
      </c>
      <c r="J7" s="16"/>
      <c r="K7" s="16"/>
      <c r="L7" s="16"/>
      <c r="M7" s="26">
        <f>'CPS &gt; Bq'!$I$9*$D7^2+'CPS &gt; Bq'!$J$9*$D7+'CPS &gt; Bq'!$K$9</f>
        <v>4141.74</v>
      </c>
      <c r="N7" s="18" t="str">
        <f t="shared" si="0"/>
        <v>DBP-15-06</v>
      </c>
      <c r="O7" s="16"/>
      <c r="P7" s="16"/>
      <c r="Q7" s="53"/>
      <c r="R7" s="53"/>
      <c r="S7" s="53"/>
      <c r="T7" s="53"/>
      <c r="U7" s="53"/>
      <c r="V7" s="53"/>
      <c r="W7" s="53"/>
      <c r="X7" s="53"/>
      <c r="Y7" s="53"/>
    </row>
    <row r="8" spans="1:26" x14ac:dyDescent="0.25">
      <c r="A8" s="16" t="s">
        <v>1102</v>
      </c>
      <c r="B8" s="27">
        <v>40848</v>
      </c>
      <c r="C8" s="16" t="s">
        <v>1134</v>
      </c>
      <c r="D8" s="16">
        <v>1200</v>
      </c>
      <c r="E8" s="16"/>
      <c r="F8" s="16" t="s">
        <v>946</v>
      </c>
      <c r="G8" s="12" t="s">
        <v>696</v>
      </c>
      <c r="H8" s="16">
        <v>16377</v>
      </c>
      <c r="I8" s="16">
        <v>83300</v>
      </c>
      <c r="J8" s="16"/>
      <c r="K8" s="16"/>
      <c r="L8" s="16"/>
      <c r="M8" s="26">
        <f>'CPS &gt; Bq'!$I$9*$D8^2+'CPS &gt; Bq'!$J$9*$D8+'CPS &gt; Bq'!$K$9</f>
        <v>8355.48</v>
      </c>
      <c r="N8" s="18" t="str">
        <f t="shared" si="0"/>
        <v>DBP-15-07</v>
      </c>
      <c r="O8" s="16"/>
      <c r="P8" s="16"/>
      <c r="Q8" s="53"/>
      <c r="R8" s="53"/>
      <c r="S8" s="53"/>
      <c r="T8" s="53"/>
      <c r="U8" s="53"/>
      <c r="V8" s="53"/>
      <c r="W8" s="53"/>
      <c r="X8" s="53"/>
      <c r="Y8" s="53"/>
    </row>
    <row r="9" spans="1:26" x14ac:dyDescent="0.25">
      <c r="A9" s="16" t="s">
        <v>1103</v>
      </c>
      <c r="B9" s="27">
        <v>40848</v>
      </c>
      <c r="C9" s="16" t="s">
        <v>1134</v>
      </c>
      <c r="D9" s="16">
        <v>400</v>
      </c>
      <c r="E9" s="16"/>
      <c r="F9" s="16"/>
      <c r="G9" s="12" t="s">
        <v>696</v>
      </c>
      <c r="H9" s="16">
        <v>16401</v>
      </c>
      <c r="I9" s="16">
        <v>83294</v>
      </c>
      <c r="J9" s="16"/>
      <c r="K9" s="16"/>
      <c r="L9" s="16"/>
      <c r="M9" s="26">
        <f>'CPS &gt; Bq'!$I$9*$D9^2+'CPS &gt; Bq'!$J$9*$D9+'CPS &gt; Bq'!$K$9</f>
        <v>2753.16</v>
      </c>
      <c r="N9" s="18" t="str">
        <f t="shared" si="0"/>
        <v>DBP-15-08</v>
      </c>
      <c r="O9" s="16"/>
      <c r="P9" s="16"/>
      <c r="Q9" s="53"/>
      <c r="R9" s="53"/>
      <c r="S9" s="53"/>
      <c r="T9" s="53"/>
      <c r="U9" s="53"/>
      <c r="V9" s="53"/>
      <c r="W9" s="53"/>
      <c r="X9" s="53"/>
      <c r="Y9" s="53"/>
    </row>
    <row r="10" spans="1:26" x14ac:dyDescent="0.25">
      <c r="A10" s="16" t="s">
        <v>1104</v>
      </c>
      <c r="B10" s="27">
        <v>40848</v>
      </c>
      <c r="C10" s="16" t="s">
        <v>1134</v>
      </c>
      <c r="D10" s="16">
        <v>300</v>
      </c>
      <c r="E10" s="16"/>
      <c r="F10" s="16"/>
      <c r="G10" s="12" t="s">
        <v>696</v>
      </c>
      <c r="H10" s="16">
        <v>16398</v>
      </c>
      <c r="I10" s="16">
        <v>83296</v>
      </c>
      <c r="J10" s="16"/>
      <c r="K10" s="16"/>
      <c r="L10" s="16"/>
      <c r="M10" s="26">
        <f>'CPS &gt; Bq'!$I$9*$D10^2+'CPS &gt; Bq'!$J$9*$D10+'CPS &gt; Bq'!$K$9</f>
        <v>2061.87</v>
      </c>
      <c r="N10" s="18" t="str">
        <f t="shared" si="0"/>
        <v>DBP-15-09</v>
      </c>
      <c r="O10" s="16"/>
      <c r="P10" s="16"/>
      <c r="Q10" s="53"/>
      <c r="R10" s="53"/>
      <c r="S10" s="53"/>
      <c r="T10" s="53"/>
      <c r="U10" s="53"/>
      <c r="V10" s="53"/>
      <c r="W10" s="53"/>
      <c r="X10" s="53"/>
      <c r="Y10" s="53"/>
    </row>
    <row r="11" spans="1:26" x14ac:dyDescent="0.25">
      <c r="A11" s="16" t="s">
        <v>1107</v>
      </c>
      <c r="B11" s="27">
        <v>40848</v>
      </c>
      <c r="C11" s="16" t="s">
        <v>1134</v>
      </c>
      <c r="D11" s="16">
        <v>100</v>
      </c>
      <c r="E11" s="16"/>
      <c r="F11" s="16"/>
      <c r="G11" s="12" t="s">
        <v>696</v>
      </c>
      <c r="H11" s="16">
        <v>16388</v>
      </c>
      <c r="I11" s="16">
        <v>83301</v>
      </c>
      <c r="J11" s="16"/>
      <c r="K11" s="16"/>
      <c r="L11" s="16"/>
      <c r="M11" s="26">
        <f>'CPS &gt; Bq'!$I$9*$D11^2+'CPS &gt; Bq'!$J$9*$D11+'CPS &gt; Bq'!$K$9</f>
        <v>685.29</v>
      </c>
      <c r="N11" s="18" t="str">
        <f t="shared" si="0"/>
        <v>DBP-15-10</v>
      </c>
      <c r="O11" s="16"/>
      <c r="P11" s="16"/>
      <c r="Q11" s="53"/>
      <c r="R11" s="53"/>
      <c r="S11" s="53"/>
      <c r="T11" s="53"/>
      <c r="U11" s="53"/>
      <c r="V11" s="53"/>
      <c r="W11" s="53"/>
      <c r="X11" s="53"/>
      <c r="Y11" s="53"/>
    </row>
    <row r="12" spans="1:26" x14ac:dyDescent="0.25">
      <c r="A12" s="16" t="s">
        <v>1108</v>
      </c>
      <c r="B12" s="27">
        <v>40848</v>
      </c>
      <c r="C12" s="16" t="s">
        <v>1134</v>
      </c>
      <c r="D12" s="16">
        <v>400</v>
      </c>
      <c r="E12" s="16"/>
      <c r="F12" s="16"/>
      <c r="G12" s="12" t="s">
        <v>696</v>
      </c>
      <c r="H12" s="16">
        <v>16401</v>
      </c>
      <c r="I12" s="16">
        <v>83304</v>
      </c>
      <c r="J12" s="16"/>
      <c r="K12" s="16"/>
      <c r="L12" s="16"/>
      <c r="M12" s="26">
        <f>'CPS &gt; Bq'!$I$9*$D12^2+'CPS &gt; Bq'!$J$9*$D12+'CPS &gt; Bq'!$K$9</f>
        <v>2753.16</v>
      </c>
      <c r="N12" s="18" t="str">
        <f t="shared" si="0"/>
        <v>DBP-15-11</v>
      </c>
      <c r="O12" s="16"/>
      <c r="P12" s="16"/>
      <c r="Q12" s="53"/>
      <c r="R12" s="53"/>
      <c r="S12" s="53"/>
      <c r="T12" s="53"/>
      <c r="U12" s="53"/>
      <c r="V12" s="53"/>
      <c r="W12" s="53"/>
      <c r="X12" s="53"/>
      <c r="Y12" s="53"/>
    </row>
    <row r="13" spans="1:26" x14ac:dyDescent="0.25">
      <c r="A13" s="108" t="s">
        <v>1109</v>
      </c>
      <c r="B13" s="117">
        <v>40848</v>
      </c>
      <c r="C13" s="108" t="s">
        <v>1134</v>
      </c>
      <c r="D13" s="108">
        <v>5400</v>
      </c>
      <c r="E13" s="108"/>
      <c r="F13" s="108"/>
      <c r="G13" s="110" t="s">
        <v>696</v>
      </c>
      <c r="H13" s="108">
        <v>16398</v>
      </c>
      <c r="I13" s="108">
        <v>83302</v>
      </c>
      <c r="J13" s="108" t="s">
        <v>1240</v>
      </c>
      <c r="K13" s="108"/>
      <c r="L13" s="108"/>
      <c r="M13" s="26">
        <f>'CPS &gt; Bq'!$I$9*$D13^2+'CPS &gt; Bq'!$J$9*$D13+'CPS &gt; Bq'!$K$9</f>
        <v>39867.660000000003</v>
      </c>
      <c r="N13" s="111" t="str">
        <f t="shared" si="0"/>
        <v>DBP-15-12</v>
      </c>
      <c r="O13" s="108" t="s">
        <v>661</v>
      </c>
      <c r="P13" s="108">
        <v>7.0800000000000002E-2</v>
      </c>
      <c r="Q13" s="118">
        <v>1670</v>
      </c>
      <c r="R13" s="119">
        <v>29276</v>
      </c>
      <c r="S13" s="119">
        <v>24.96</v>
      </c>
      <c r="T13" s="119">
        <v>36596</v>
      </c>
      <c r="U13" s="119">
        <v>23.64</v>
      </c>
      <c r="V13" s="119">
        <v>36711</v>
      </c>
      <c r="W13" s="119">
        <v>23.72</v>
      </c>
      <c r="X13" s="119">
        <v>34432</v>
      </c>
      <c r="Y13" s="119">
        <v>24.92</v>
      </c>
    </row>
    <row r="14" spans="1:26" x14ac:dyDescent="0.25">
      <c r="A14" s="16" t="s">
        <v>1110</v>
      </c>
      <c r="B14" s="27">
        <v>40848</v>
      </c>
      <c r="C14" s="16" t="s">
        <v>1134</v>
      </c>
      <c r="D14" s="16">
        <v>300</v>
      </c>
      <c r="E14" s="16"/>
      <c r="F14" s="16"/>
      <c r="G14" s="12" t="s">
        <v>696</v>
      </c>
      <c r="H14" s="16">
        <v>16395</v>
      </c>
      <c r="I14" s="16">
        <v>83312</v>
      </c>
      <c r="J14" s="16"/>
      <c r="K14" s="16"/>
      <c r="L14" s="16"/>
      <c r="M14" s="26">
        <f>'CPS &gt; Bq'!$I$9*$D14^2+'CPS &gt; Bq'!$J$9*$D14+'CPS &gt; Bq'!$K$9</f>
        <v>2061.87</v>
      </c>
      <c r="N14" s="18" t="str">
        <f t="shared" si="0"/>
        <v>DBP-15-13</v>
      </c>
      <c r="O14" s="16"/>
      <c r="P14" s="16"/>
      <c r="Q14" s="53"/>
      <c r="R14" s="53"/>
      <c r="S14" s="53"/>
      <c r="T14" s="53"/>
      <c r="U14" s="53"/>
      <c r="V14" s="53"/>
      <c r="W14" s="53"/>
      <c r="X14" s="53"/>
      <c r="Y14" s="53"/>
    </row>
    <row r="15" spans="1:26" x14ac:dyDescent="0.25">
      <c r="A15" s="16" t="s">
        <v>1111</v>
      </c>
      <c r="B15" s="27">
        <v>40848</v>
      </c>
      <c r="C15" s="16" t="s">
        <v>1134</v>
      </c>
      <c r="D15" s="16">
        <v>400</v>
      </c>
      <c r="E15" s="16"/>
      <c r="F15" s="16"/>
      <c r="G15" s="12" t="s">
        <v>696</v>
      </c>
      <c r="H15" s="16">
        <v>16383</v>
      </c>
      <c r="I15" s="16">
        <v>83307</v>
      </c>
      <c r="J15" s="16"/>
      <c r="K15" s="16"/>
      <c r="L15" s="16"/>
      <c r="M15" s="26">
        <f>'CPS &gt; Bq'!$I$9*$D15^2+'CPS &gt; Bq'!$J$9*$D15+'CPS &gt; Bq'!$K$9</f>
        <v>2753.16</v>
      </c>
      <c r="N15" s="18" t="str">
        <f t="shared" si="0"/>
        <v>DBP-15-14</v>
      </c>
      <c r="O15" s="16"/>
      <c r="P15" s="16"/>
      <c r="Q15" s="19"/>
      <c r="R15" s="19"/>
      <c r="S15" s="19"/>
      <c r="T15" s="19"/>
      <c r="U15" s="19"/>
      <c r="V15" s="19"/>
      <c r="W15" s="19"/>
      <c r="X15" s="19"/>
      <c r="Y15" s="19"/>
    </row>
    <row r="16" spans="1:26" x14ac:dyDescent="0.25">
      <c r="A16" s="16" t="s">
        <v>1112</v>
      </c>
      <c r="B16" s="27">
        <v>40848</v>
      </c>
      <c r="C16" s="16" t="s">
        <v>1134</v>
      </c>
      <c r="D16" s="16">
        <v>500</v>
      </c>
      <c r="E16" s="16"/>
      <c r="F16" s="16"/>
      <c r="G16" s="12" t="s">
        <v>696</v>
      </c>
      <c r="H16" s="16">
        <v>16358</v>
      </c>
      <c r="I16" s="16">
        <v>83310</v>
      </c>
      <c r="J16" s="16"/>
      <c r="K16" s="16"/>
      <c r="L16" s="16"/>
      <c r="M16" s="26">
        <f>'CPS &gt; Bq'!$I$9*$D16^2+'CPS &gt; Bq'!$J$9*$D16+'CPS &gt; Bq'!$K$9</f>
        <v>3446.4500000000003</v>
      </c>
      <c r="N16" s="18" t="str">
        <f t="shared" si="0"/>
        <v>DBP-15-15</v>
      </c>
      <c r="O16" s="16"/>
      <c r="P16" s="16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5">
      <c r="A17" s="16" t="s">
        <v>889</v>
      </c>
      <c r="B17" s="27">
        <v>40848</v>
      </c>
      <c r="C17" s="16" t="s">
        <v>1134</v>
      </c>
      <c r="D17" s="16">
        <v>500</v>
      </c>
      <c r="E17" s="16"/>
      <c r="F17" s="16" t="s">
        <v>945</v>
      </c>
      <c r="G17" s="12" t="s">
        <v>696</v>
      </c>
      <c r="H17" s="16">
        <v>16350</v>
      </c>
      <c r="I17" s="16">
        <v>83313</v>
      </c>
      <c r="J17" s="16"/>
      <c r="K17" s="16"/>
      <c r="L17" s="16"/>
      <c r="M17" s="26">
        <f>'CPS &gt; Bq'!$I$9*$D17^2+'CPS &gt; Bq'!$J$9*$D17+'CPS &gt; Bq'!$K$9</f>
        <v>3446.4500000000003</v>
      </c>
      <c r="N17" s="18" t="str">
        <f t="shared" si="0"/>
        <v>DBP-15-16</v>
      </c>
      <c r="O17" s="16"/>
      <c r="P17" s="16"/>
      <c r="Q17" s="19"/>
      <c r="R17" s="19"/>
      <c r="S17" s="19"/>
      <c r="T17" s="19"/>
      <c r="U17" s="19"/>
      <c r="V17" s="19"/>
      <c r="W17" s="19"/>
      <c r="X17" s="19"/>
      <c r="Y17" s="19"/>
    </row>
    <row r="18" spans="1:25" x14ac:dyDescent="0.25">
      <c r="A18" s="16" t="s">
        <v>890</v>
      </c>
      <c r="B18" s="27">
        <v>40848</v>
      </c>
      <c r="C18" s="16" t="s">
        <v>1134</v>
      </c>
      <c r="D18" s="16">
        <v>300</v>
      </c>
      <c r="E18" s="16"/>
      <c r="F18" s="16"/>
      <c r="G18" s="12" t="s">
        <v>696</v>
      </c>
      <c r="H18" s="16">
        <v>683319</v>
      </c>
      <c r="I18" s="16">
        <v>316293</v>
      </c>
      <c r="J18" s="16"/>
      <c r="K18" s="16"/>
      <c r="L18" s="16"/>
      <c r="M18" s="26">
        <f>'CPS &gt; Bq'!$I$9*$D18^2+'CPS &gt; Bq'!$J$9*$D18+'CPS &gt; Bq'!$K$9</f>
        <v>2061.87</v>
      </c>
      <c r="N18" s="18" t="str">
        <f t="shared" si="0"/>
        <v>DBP-15-17</v>
      </c>
      <c r="O18" s="16"/>
      <c r="P18" s="16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5">
      <c r="A19" s="16" t="s">
        <v>891</v>
      </c>
      <c r="B19" s="27">
        <v>40848</v>
      </c>
      <c r="C19" s="16" t="s">
        <v>1134</v>
      </c>
      <c r="D19" s="16">
        <v>600</v>
      </c>
      <c r="E19" s="16"/>
      <c r="F19" s="16"/>
      <c r="G19" s="12" t="s">
        <v>696</v>
      </c>
      <c r="H19" s="16">
        <v>16347</v>
      </c>
      <c r="I19" s="16">
        <v>83314</v>
      </c>
      <c r="J19" s="16"/>
      <c r="K19" s="16"/>
      <c r="L19" s="16"/>
      <c r="M19" s="26">
        <f>'CPS &gt; Bq'!$I$9*$D19^2+'CPS &gt; Bq'!$J$9*$D19+'CPS &gt; Bq'!$K$9</f>
        <v>4141.74</v>
      </c>
      <c r="N19" s="18" t="str">
        <f t="shared" si="0"/>
        <v>DBP-15-18</v>
      </c>
      <c r="O19" s="16"/>
      <c r="P19" s="16"/>
      <c r="Q19" s="19"/>
      <c r="R19" s="19"/>
      <c r="S19" s="19"/>
      <c r="T19" s="19"/>
      <c r="U19" s="19"/>
      <c r="V19" s="19"/>
      <c r="W19" s="19"/>
      <c r="X19" s="19"/>
      <c r="Y19" s="19"/>
    </row>
    <row r="20" spans="1:25" x14ac:dyDescent="0.25">
      <c r="A20" s="16" t="s">
        <v>892</v>
      </c>
      <c r="B20" s="27">
        <v>40848</v>
      </c>
      <c r="C20" s="16" t="s">
        <v>1134</v>
      </c>
      <c r="D20" s="16">
        <v>500</v>
      </c>
      <c r="E20" s="16"/>
      <c r="F20" s="16"/>
      <c r="G20" s="12" t="s">
        <v>696</v>
      </c>
      <c r="H20" s="16">
        <v>16371</v>
      </c>
      <c r="I20" s="16">
        <v>83315</v>
      </c>
      <c r="J20" s="16"/>
      <c r="K20" s="16"/>
      <c r="L20" s="16"/>
      <c r="M20" s="26">
        <f>'CPS &gt; Bq'!$I$9*$D20^2+'CPS &gt; Bq'!$J$9*$D20+'CPS &gt; Bq'!$K$9</f>
        <v>3446.4500000000003</v>
      </c>
      <c r="N20" s="18" t="str">
        <f t="shared" si="0"/>
        <v>DBP-15-19</v>
      </c>
      <c r="O20" s="16"/>
      <c r="P20" s="16"/>
      <c r="Q20" s="19"/>
      <c r="R20" s="19"/>
      <c r="S20" s="19"/>
      <c r="T20" s="19"/>
      <c r="U20" s="19"/>
      <c r="V20" s="19"/>
      <c r="W20" s="19"/>
      <c r="X20" s="19"/>
      <c r="Y20" s="19"/>
    </row>
    <row r="21" spans="1:25" x14ac:dyDescent="0.25">
      <c r="A21" s="16" t="s">
        <v>893</v>
      </c>
      <c r="B21" s="27">
        <v>40848</v>
      </c>
      <c r="C21" s="16" t="s">
        <v>1134</v>
      </c>
      <c r="D21" s="16">
        <v>400</v>
      </c>
      <c r="E21" s="16"/>
      <c r="F21" s="16"/>
      <c r="G21" s="12" t="s">
        <v>696</v>
      </c>
      <c r="H21" s="16">
        <v>16355</v>
      </c>
      <c r="I21" s="16">
        <v>83315</v>
      </c>
      <c r="J21" s="16"/>
      <c r="K21" s="16"/>
      <c r="L21" s="16"/>
      <c r="M21" s="26">
        <f>'CPS &gt; Bq'!$I$9*$D21^2+'CPS &gt; Bq'!$J$9*$D21+'CPS &gt; Bq'!$K$9</f>
        <v>2753.16</v>
      </c>
      <c r="N21" s="18" t="str">
        <f t="shared" si="0"/>
        <v>DBP-15-20</v>
      </c>
      <c r="O21" s="16"/>
      <c r="P21" s="16"/>
      <c r="Q21" s="19"/>
      <c r="R21" s="19"/>
      <c r="S21" s="19"/>
      <c r="T21" s="19"/>
      <c r="U21" s="19"/>
      <c r="V21" s="19"/>
      <c r="W21" s="19"/>
      <c r="X21" s="19"/>
      <c r="Y21" s="19"/>
    </row>
    <row r="22" spans="1:25" x14ac:dyDescent="0.25">
      <c r="A22" s="16" t="s">
        <v>894</v>
      </c>
      <c r="B22" s="27">
        <v>40848</v>
      </c>
      <c r="C22" s="16" t="s">
        <v>1134</v>
      </c>
      <c r="D22" s="16">
        <v>200</v>
      </c>
      <c r="E22" s="16"/>
      <c r="F22" s="16"/>
      <c r="G22" s="12" t="s">
        <v>696</v>
      </c>
      <c r="H22" s="16">
        <v>16369</v>
      </c>
      <c r="I22" s="16">
        <v>83312</v>
      </c>
      <c r="J22" s="16"/>
      <c r="K22" s="16"/>
      <c r="L22" s="16"/>
      <c r="M22" s="26">
        <f>'CPS &gt; Bq'!$I$9*$D22^2+'CPS &gt; Bq'!$J$9*$D22+'CPS &gt; Bq'!$K$9</f>
        <v>1372.58</v>
      </c>
      <c r="N22" s="18" t="str">
        <f t="shared" si="0"/>
        <v>DBP-15-21</v>
      </c>
      <c r="O22" s="16"/>
      <c r="P22" s="16"/>
      <c r="Q22" s="19"/>
      <c r="R22" s="19"/>
      <c r="S22" s="19"/>
      <c r="T22" s="19"/>
      <c r="U22" s="19"/>
      <c r="V22" s="19"/>
      <c r="W22" s="19"/>
      <c r="X22" s="19"/>
      <c r="Y22" s="19"/>
    </row>
    <row r="24" spans="1:25" x14ac:dyDescent="0.25">
      <c r="P24" s="122" t="s">
        <v>43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77"/>
  <sheetViews>
    <sheetView workbookViewId="0">
      <selection activeCell="M2" sqref="M2"/>
    </sheetView>
  </sheetViews>
  <sheetFormatPr defaultColWidth="8.85546875" defaultRowHeight="15" x14ac:dyDescent="0.25"/>
  <cols>
    <col min="1" max="1" width="11" customWidth="1"/>
    <col min="2" max="2" width="10.7109375" bestFit="1" customWidth="1"/>
    <col min="3" max="3" width="9.85546875" customWidth="1"/>
    <col min="5" max="5" width="27.42578125" customWidth="1"/>
    <col min="14" max="14" width="11.42578125" customWidth="1"/>
    <col min="15" max="16" width="11.7109375" customWidth="1"/>
  </cols>
  <sheetData>
    <row r="1" spans="1:26" s="1" customFormat="1" ht="39.950000000000003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981</v>
      </c>
      <c r="B2" s="27">
        <v>40852</v>
      </c>
      <c r="C2" s="16" t="s">
        <v>1135</v>
      </c>
      <c r="D2" s="16">
        <v>900</v>
      </c>
      <c r="E2" s="16" t="s">
        <v>1031</v>
      </c>
      <c r="F2" s="16"/>
      <c r="G2" s="12" t="s">
        <v>696</v>
      </c>
      <c r="H2" s="16">
        <v>16438</v>
      </c>
      <c r="I2" s="16">
        <v>83284</v>
      </c>
      <c r="J2" s="16"/>
      <c r="K2" s="16"/>
      <c r="L2" s="16"/>
      <c r="M2" s="26">
        <f>'CPS &gt; Bq'!$I$9*$D2^2+'CPS &gt; Bq'!$J$9*$D2+'CPS &gt; Bq'!$K$9</f>
        <v>6239.6100000000006</v>
      </c>
      <c r="N2" s="16" t="str">
        <f>A2</f>
        <v>DBP-16-01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6" x14ac:dyDescent="0.25">
      <c r="A3" s="16" t="s">
        <v>982</v>
      </c>
      <c r="B3" s="27">
        <v>40852</v>
      </c>
      <c r="C3" s="16" t="s">
        <v>1135</v>
      </c>
      <c r="D3" s="16">
        <v>500</v>
      </c>
      <c r="E3" s="16" t="s">
        <v>1031</v>
      </c>
      <c r="F3" s="16"/>
      <c r="G3" s="12" t="s">
        <v>696</v>
      </c>
      <c r="H3" s="16">
        <v>16436</v>
      </c>
      <c r="I3" s="16">
        <v>83283</v>
      </c>
      <c r="J3" s="16"/>
      <c r="K3" s="16"/>
      <c r="L3" s="16"/>
      <c r="M3" s="26">
        <f>'CPS &gt; Bq'!$I$9*$D3^2+'CPS &gt; Bq'!$J$9*$D3+'CPS &gt; Bq'!$K$9</f>
        <v>3446.4500000000003</v>
      </c>
      <c r="N3" s="16" t="str">
        <f t="shared" ref="N3:N51" si="0">A3</f>
        <v>DBP-16-02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6" x14ac:dyDescent="0.25">
      <c r="A4" s="16" t="s">
        <v>1218</v>
      </c>
      <c r="B4" s="27">
        <v>40852</v>
      </c>
      <c r="C4" s="16" t="s">
        <v>1135</v>
      </c>
      <c r="D4" s="16">
        <v>800</v>
      </c>
      <c r="E4" s="16" t="s">
        <v>1031</v>
      </c>
      <c r="F4" s="16"/>
      <c r="G4" s="12" t="s">
        <v>696</v>
      </c>
      <c r="H4" s="16">
        <v>16438</v>
      </c>
      <c r="I4" s="16">
        <v>83283</v>
      </c>
      <c r="J4" s="16"/>
      <c r="K4" s="16"/>
      <c r="L4" s="16"/>
      <c r="M4" s="26">
        <f>'CPS &gt; Bq'!$I$9*$D4^2+'CPS &gt; Bq'!$J$9*$D4+'CPS &gt; Bq'!$K$9</f>
        <v>5538.32</v>
      </c>
      <c r="N4" s="16" t="str">
        <f t="shared" si="0"/>
        <v>DBP-16-03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6" x14ac:dyDescent="0.25">
      <c r="A5" s="16" t="s">
        <v>1219</v>
      </c>
      <c r="B5" s="27">
        <v>40852</v>
      </c>
      <c r="C5" s="16" t="s">
        <v>1135</v>
      </c>
      <c r="D5" s="16">
        <v>700</v>
      </c>
      <c r="E5" s="16" t="s">
        <v>1031</v>
      </c>
      <c r="F5" s="16"/>
      <c r="G5" s="12" t="s">
        <v>696</v>
      </c>
      <c r="H5" s="16">
        <v>16432</v>
      </c>
      <c r="I5" s="16">
        <v>83280</v>
      </c>
      <c r="J5" s="16"/>
      <c r="K5" s="16"/>
      <c r="L5" s="16"/>
      <c r="M5" s="26">
        <f>'CPS &gt; Bq'!$I$9*$D5^2+'CPS &gt; Bq'!$J$9*$D5+'CPS &gt; Bq'!$K$9</f>
        <v>4839.03</v>
      </c>
      <c r="N5" s="16" t="str">
        <f t="shared" si="0"/>
        <v>DBP-16-04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6" x14ac:dyDescent="0.25">
      <c r="A6" s="16" t="s">
        <v>1220</v>
      </c>
      <c r="B6" s="27">
        <v>40852</v>
      </c>
      <c r="C6" s="16" t="s">
        <v>1135</v>
      </c>
      <c r="D6" s="16">
        <v>200</v>
      </c>
      <c r="E6" s="16" t="s">
        <v>1031</v>
      </c>
      <c r="F6" s="16"/>
      <c r="G6" s="12" t="s">
        <v>696</v>
      </c>
      <c r="H6" s="16">
        <v>16432</v>
      </c>
      <c r="I6" s="16">
        <v>83281</v>
      </c>
      <c r="J6" s="16"/>
      <c r="K6" s="16"/>
      <c r="L6" s="16"/>
      <c r="M6" s="26">
        <f>'CPS &gt; Bq'!$I$9*$D6^2+'CPS &gt; Bq'!$J$9*$D6+'CPS &gt; Bq'!$K$9</f>
        <v>1372.58</v>
      </c>
      <c r="N6" s="16" t="str">
        <f t="shared" si="0"/>
        <v>DBP-16-05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6" x14ac:dyDescent="0.25">
      <c r="A7" s="16" t="s">
        <v>1485</v>
      </c>
      <c r="B7" s="27">
        <v>40852</v>
      </c>
      <c r="C7" s="16" t="s">
        <v>1135</v>
      </c>
      <c r="D7" s="16">
        <v>300</v>
      </c>
      <c r="E7" s="16" t="s">
        <v>1031</v>
      </c>
      <c r="F7" s="16"/>
      <c r="G7" s="12" t="s">
        <v>696</v>
      </c>
      <c r="H7" s="16">
        <v>16433</v>
      </c>
      <c r="I7" s="16">
        <v>83281</v>
      </c>
      <c r="J7" s="16"/>
      <c r="K7" s="16"/>
      <c r="L7" s="16"/>
      <c r="M7" s="26">
        <f>'CPS &gt; Bq'!$I$9*$D7^2+'CPS &gt; Bq'!$J$9*$D7+'CPS &gt; Bq'!$K$9</f>
        <v>2061.87</v>
      </c>
      <c r="N7" s="16" t="str">
        <f t="shared" si="0"/>
        <v>DBP-16-06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6" x14ac:dyDescent="0.25">
      <c r="A8" s="16" t="s">
        <v>983</v>
      </c>
      <c r="B8" s="27">
        <v>40852</v>
      </c>
      <c r="C8" s="16" t="s">
        <v>1135</v>
      </c>
      <c r="D8" s="16">
        <v>1600</v>
      </c>
      <c r="E8" s="16" t="s">
        <v>1031</v>
      </c>
      <c r="F8" s="16"/>
      <c r="G8" s="12" t="s">
        <v>696</v>
      </c>
      <c r="H8" s="16">
        <v>16429</v>
      </c>
      <c r="I8" s="16">
        <v>83288</v>
      </c>
      <c r="J8" s="16"/>
      <c r="K8" s="16"/>
      <c r="L8" s="16"/>
      <c r="M8" s="26">
        <f>'CPS &gt; Bq'!$I$9*$D8^2+'CPS &gt; Bq'!$J$9*$D8+'CPS &gt; Bq'!$K$9</f>
        <v>11204.64</v>
      </c>
      <c r="N8" s="16" t="str">
        <f t="shared" si="0"/>
        <v>DBP-16-07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6" x14ac:dyDescent="0.25">
      <c r="A9" s="16" t="s">
        <v>984</v>
      </c>
      <c r="B9" s="27">
        <v>40852</v>
      </c>
      <c r="C9" s="16" t="s">
        <v>1135</v>
      </c>
      <c r="D9" s="16">
        <v>550</v>
      </c>
      <c r="E9" s="16" t="s">
        <v>1031</v>
      </c>
      <c r="F9" s="16"/>
      <c r="G9" s="12" t="s">
        <v>696</v>
      </c>
      <c r="H9" s="16">
        <v>16428</v>
      </c>
      <c r="I9" s="16">
        <v>83288</v>
      </c>
      <c r="J9" s="16"/>
      <c r="K9" s="16"/>
      <c r="L9" s="16"/>
      <c r="M9" s="26">
        <f>'CPS &gt; Bq'!$I$9*$D9^2+'CPS &gt; Bq'!$J$9*$D9+'CPS &gt; Bq'!$K$9</f>
        <v>3793.8450000000003</v>
      </c>
      <c r="N9" s="16" t="str">
        <f t="shared" si="0"/>
        <v>DBP-16-08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6" x14ac:dyDescent="0.25">
      <c r="A10" s="16" t="s">
        <v>1221</v>
      </c>
      <c r="B10" s="27">
        <v>40852</v>
      </c>
      <c r="C10" s="16" t="s">
        <v>1135</v>
      </c>
      <c r="D10" s="16">
        <v>950</v>
      </c>
      <c r="E10" s="16" t="s">
        <v>1031</v>
      </c>
      <c r="F10" s="16"/>
      <c r="G10" s="12" t="s">
        <v>696</v>
      </c>
      <c r="H10" s="16">
        <v>16432</v>
      </c>
      <c r="I10" s="16">
        <v>83288</v>
      </c>
      <c r="J10" s="16"/>
      <c r="K10" s="16"/>
      <c r="L10" s="16"/>
      <c r="M10" s="26">
        <f>'CPS &gt; Bq'!$I$9*$D10^2+'CPS &gt; Bq'!$J$9*$D10+'CPS &gt; Bq'!$K$9</f>
        <v>6591.0050000000001</v>
      </c>
      <c r="N10" s="16" t="str">
        <f t="shared" si="0"/>
        <v>DBP-16-09</v>
      </c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6" x14ac:dyDescent="0.25">
      <c r="A11" s="16" t="s">
        <v>1222</v>
      </c>
      <c r="B11" s="27">
        <v>40852</v>
      </c>
      <c r="C11" s="16" t="s">
        <v>1135</v>
      </c>
      <c r="D11" s="16">
        <v>1100</v>
      </c>
      <c r="E11" s="16" t="s">
        <v>1031</v>
      </c>
      <c r="F11" s="16"/>
      <c r="G11" s="12" t="s">
        <v>696</v>
      </c>
      <c r="H11" s="16">
        <v>16411</v>
      </c>
      <c r="I11" s="16">
        <v>83298</v>
      </c>
      <c r="J11" s="16"/>
      <c r="K11" s="16"/>
      <c r="L11" s="16"/>
      <c r="M11" s="26">
        <f>'CPS &gt; Bq'!$I$9*$D11^2+'CPS &gt; Bq'!$J$9*$D11+'CPS &gt; Bq'!$K$9</f>
        <v>7648.1900000000005</v>
      </c>
      <c r="N11" s="16" t="str">
        <f t="shared" si="0"/>
        <v>DBP-16-10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6" x14ac:dyDescent="0.25">
      <c r="A12" s="16" t="s">
        <v>1223</v>
      </c>
      <c r="B12" s="27">
        <v>40852</v>
      </c>
      <c r="C12" s="16" t="s">
        <v>1135</v>
      </c>
      <c r="D12" s="16">
        <v>2200</v>
      </c>
      <c r="E12" s="16" t="s">
        <v>1031</v>
      </c>
      <c r="F12" s="16"/>
      <c r="G12" s="12" t="s">
        <v>696</v>
      </c>
      <c r="H12" s="16">
        <v>16296</v>
      </c>
      <c r="I12" s="16">
        <v>83313</v>
      </c>
      <c r="J12" s="16"/>
      <c r="K12" s="16"/>
      <c r="L12" s="16"/>
      <c r="M12" s="26">
        <f>'CPS &gt; Bq'!$I$9*$D12^2+'CPS &gt; Bq'!$J$9*$D12+'CPS &gt; Bq'!$K$9</f>
        <v>15538.380000000001</v>
      </c>
      <c r="N12" s="16" t="str">
        <f t="shared" si="0"/>
        <v>DBP-16-11</v>
      </c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6" x14ac:dyDescent="0.25">
      <c r="A13" s="16" t="s">
        <v>1224</v>
      </c>
      <c r="B13" s="27">
        <v>40852</v>
      </c>
      <c r="C13" s="16" t="s">
        <v>1135</v>
      </c>
      <c r="D13" s="16">
        <v>700</v>
      </c>
      <c r="E13" s="16" t="s">
        <v>1031</v>
      </c>
      <c r="F13" s="16"/>
      <c r="G13" s="12" t="s">
        <v>696</v>
      </c>
      <c r="H13" s="16">
        <v>16339</v>
      </c>
      <c r="I13" s="16">
        <v>83312</v>
      </c>
      <c r="J13" s="16"/>
      <c r="K13" s="16"/>
      <c r="L13" s="16"/>
      <c r="M13" s="26">
        <f>'CPS &gt; Bq'!$I$9*$D13^2+'CPS &gt; Bq'!$J$9*$D13+'CPS &gt; Bq'!$K$9</f>
        <v>4839.03</v>
      </c>
      <c r="N13" s="16" t="str">
        <f t="shared" si="0"/>
        <v>DBP-16-12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6" x14ac:dyDescent="0.25">
      <c r="A14" s="16" t="s">
        <v>1225</v>
      </c>
      <c r="B14" s="27">
        <v>40852</v>
      </c>
      <c r="C14" s="16" t="s">
        <v>1135</v>
      </c>
      <c r="D14" s="16">
        <v>700</v>
      </c>
      <c r="E14" s="16" t="s">
        <v>1031</v>
      </c>
      <c r="F14" s="16"/>
      <c r="G14" s="12" t="s">
        <v>696</v>
      </c>
      <c r="H14" s="16">
        <v>16334</v>
      </c>
      <c r="I14" s="16">
        <v>83313</v>
      </c>
      <c r="J14" s="16"/>
      <c r="K14" s="16"/>
      <c r="L14" s="16"/>
      <c r="M14" s="26">
        <f>'CPS &gt; Bq'!$I$9*$D14^2+'CPS &gt; Bq'!$J$9*$D14+'CPS &gt; Bq'!$K$9</f>
        <v>4839.03</v>
      </c>
      <c r="N14" s="16" t="str">
        <f t="shared" si="0"/>
        <v>DBP-16-13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6" x14ac:dyDescent="0.25">
      <c r="A15" s="16" t="s">
        <v>1226</v>
      </c>
      <c r="B15" s="27">
        <v>40852</v>
      </c>
      <c r="C15" s="16" t="s">
        <v>1135</v>
      </c>
      <c r="D15" s="16">
        <v>250</v>
      </c>
      <c r="E15" s="16" t="s">
        <v>1031</v>
      </c>
      <c r="F15" s="16"/>
      <c r="G15" s="12" t="s">
        <v>696</v>
      </c>
      <c r="H15" s="16">
        <v>16331</v>
      </c>
      <c r="I15" s="16">
        <v>83306</v>
      </c>
      <c r="J15" s="16"/>
      <c r="K15" s="16"/>
      <c r="L15" s="16"/>
      <c r="M15" s="26">
        <f>'CPS &gt; Bq'!$I$9*$D15^2+'CPS &gt; Bq'!$J$9*$D15+'CPS &gt; Bq'!$K$9</f>
        <v>1716.9750000000001</v>
      </c>
      <c r="N15" s="16" t="str">
        <f t="shared" si="0"/>
        <v>DBP-16-14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6" x14ac:dyDescent="0.25">
      <c r="A16" s="16" t="s">
        <v>765</v>
      </c>
      <c r="B16" s="27">
        <v>40852</v>
      </c>
      <c r="C16" s="16" t="s">
        <v>1135</v>
      </c>
      <c r="D16" s="16">
        <v>300</v>
      </c>
      <c r="E16" s="16" t="s">
        <v>1031</v>
      </c>
      <c r="F16" s="16"/>
      <c r="G16" s="12" t="s">
        <v>696</v>
      </c>
      <c r="H16" s="16">
        <v>16416</v>
      </c>
      <c r="I16" s="16">
        <v>83296</v>
      </c>
      <c r="J16" s="16"/>
      <c r="K16" s="16"/>
      <c r="L16" s="16"/>
      <c r="M16" s="26">
        <f>'CPS &gt; Bq'!$I$9*$D16^2+'CPS &gt; Bq'!$J$9*$D16+'CPS &gt; Bq'!$K$9</f>
        <v>2061.87</v>
      </c>
      <c r="N16" s="16" t="str">
        <f t="shared" si="0"/>
        <v>DBP-16-15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25">
      <c r="A17" s="16" t="s">
        <v>766</v>
      </c>
      <c r="B17" s="27">
        <v>40852</v>
      </c>
      <c r="C17" s="16" t="s">
        <v>1135</v>
      </c>
      <c r="D17" s="16">
        <v>270</v>
      </c>
      <c r="E17" s="16" t="s">
        <v>1031</v>
      </c>
      <c r="F17" s="16"/>
      <c r="G17" s="12" t="s">
        <v>696</v>
      </c>
      <c r="H17" s="16">
        <v>16407</v>
      </c>
      <c r="I17" s="16">
        <v>83302</v>
      </c>
      <c r="J17" s="16"/>
      <c r="K17" s="16"/>
      <c r="L17" s="16"/>
      <c r="M17" s="26">
        <f>'CPS &gt; Bq'!$I$9*$D17^2+'CPS &gt; Bq'!$J$9*$D17+'CPS &gt; Bq'!$K$9</f>
        <v>1854.873</v>
      </c>
      <c r="N17" s="16" t="str">
        <f t="shared" si="0"/>
        <v>DBP-16-16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x14ac:dyDescent="0.25">
      <c r="A18" s="16" t="s">
        <v>767</v>
      </c>
      <c r="B18" s="27">
        <v>40852</v>
      </c>
      <c r="C18" s="16" t="s">
        <v>1135</v>
      </c>
      <c r="D18" s="16">
        <v>1400</v>
      </c>
      <c r="E18" s="16" t="s">
        <v>1031</v>
      </c>
      <c r="F18" s="16"/>
      <c r="G18" s="12" t="s">
        <v>696</v>
      </c>
      <c r="H18" s="16">
        <v>16413</v>
      </c>
      <c r="I18" s="16">
        <v>83303</v>
      </c>
      <c r="J18" s="16"/>
      <c r="K18" s="16"/>
      <c r="L18" s="16"/>
      <c r="M18" s="26">
        <f>'CPS &gt; Bq'!$I$9*$D18^2+'CPS &gt; Bq'!$J$9*$D18+'CPS &gt; Bq'!$K$9</f>
        <v>9776.06</v>
      </c>
      <c r="N18" s="16" t="str">
        <f t="shared" si="0"/>
        <v>DBP-16-17</v>
      </c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25">
      <c r="A19" s="16" t="s">
        <v>768</v>
      </c>
      <c r="B19" s="27">
        <v>40852</v>
      </c>
      <c r="C19" s="16" t="s">
        <v>1135</v>
      </c>
      <c r="D19" s="16">
        <v>5100</v>
      </c>
      <c r="E19" s="16" t="s">
        <v>1031</v>
      </c>
      <c r="F19" s="16"/>
      <c r="G19" s="12" t="s">
        <v>696</v>
      </c>
      <c r="H19" s="16">
        <v>16400</v>
      </c>
      <c r="I19" s="16">
        <v>83305</v>
      </c>
      <c r="J19" s="16" t="s">
        <v>1240</v>
      </c>
      <c r="K19" s="16"/>
      <c r="L19" s="16"/>
      <c r="M19" s="26">
        <f>'CPS &gt; Bq'!$I$9*$D19^2+'CPS &gt; Bq'!$J$9*$D19+'CPS &gt; Bq'!$K$9</f>
        <v>37499.79</v>
      </c>
      <c r="N19" s="16" t="str">
        <f t="shared" si="0"/>
        <v>DBP-16-18</v>
      </c>
      <c r="O19" s="53" t="s">
        <v>619</v>
      </c>
      <c r="P19" s="53">
        <v>0.10979999999999999</v>
      </c>
      <c r="Q19" s="21">
        <v>9366</v>
      </c>
      <c r="R19" s="22">
        <v>22547</v>
      </c>
      <c r="S19" s="22">
        <v>23.77</v>
      </c>
      <c r="T19" s="22">
        <v>28553</v>
      </c>
      <c r="U19" s="22">
        <v>23.5</v>
      </c>
      <c r="V19" s="22">
        <v>27493</v>
      </c>
      <c r="W19" s="22">
        <v>23.64</v>
      </c>
      <c r="X19" s="22">
        <v>25880</v>
      </c>
      <c r="Y19" s="22">
        <v>23.84</v>
      </c>
    </row>
    <row r="20" spans="1:25" x14ac:dyDescent="0.25">
      <c r="A20" s="16" t="s">
        <v>995</v>
      </c>
      <c r="B20" s="27">
        <v>40852</v>
      </c>
      <c r="C20" s="16" t="s">
        <v>1135</v>
      </c>
      <c r="D20" s="16">
        <v>350</v>
      </c>
      <c r="E20" s="16" t="s">
        <v>1031</v>
      </c>
      <c r="F20" s="16"/>
      <c r="G20" s="12" t="s">
        <v>696</v>
      </c>
      <c r="H20" s="16">
        <v>16364</v>
      </c>
      <c r="I20" s="16">
        <v>83312</v>
      </c>
      <c r="J20" s="16"/>
      <c r="K20" s="16"/>
      <c r="L20" s="16"/>
      <c r="M20" s="26">
        <f>'CPS &gt; Bq'!$I$9*$D20^2+'CPS &gt; Bq'!$J$9*$D20+'CPS &gt; Bq'!$K$9</f>
        <v>2407.2649999999999</v>
      </c>
      <c r="N20" s="16" t="str">
        <f t="shared" si="0"/>
        <v>DBP-16-19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x14ac:dyDescent="0.25">
      <c r="A21" s="16" t="s">
        <v>996</v>
      </c>
      <c r="B21" s="27">
        <v>40852</v>
      </c>
      <c r="C21" s="16" t="s">
        <v>1135</v>
      </c>
      <c r="D21" s="16">
        <v>1100</v>
      </c>
      <c r="E21" s="16" t="s">
        <v>1031</v>
      </c>
      <c r="F21" s="16"/>
      <c r="G21" s="12" t="s">
        <v>696</v>
      </c>
      <c r="H21" s="16">
        <v>16381</v>
      </c>
      <c r="I21" s="16">
        <v>83313</v>
      </c>
      <c r="J21" s="16"/>
      <c r="K21" s="16"/>
      <c r="L21" s="16"/>
      <c r="M21" s="26">
        <f>'CPS &gt; Bq'!$I$9*$D21^2+'CPS &gt; Bq'!$J$9*$D21+'CPS &gt; Bq'!$K$9</f>
        <v>7648.1900000000005</v>
      </c>
      <c r="N21" s="16" t="str">
        <f t="shared" si="0"/>
        <v>DBP-16-20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x14ac:dyDescent="0.25">
      <c r="A22" s="16" t="s">
        <v>997</v>
      </c>
      <c r="B22" s="27">
        <v>40852</v>
      </c>
      <c r="C22" s="16" t="s">
        <v>1135</v>
      </c>
      <c r="D22" s="16">
        <v>350</v>
      </c>
      <c r="E22" s="16" t="s">
        <v>1031</v>
      </c>
      <c r="F22" s="16"/>
      <c r="G22" s="12" t="s">
        <v>696</v>
      </c>
      <c r="H22" s="16">
        <v>16352</v>
      </c>
      <c r="I22" s="16">
        <v>83315</v>
      </c>
      <c r="J22" s="16"/>
      <c r="K22" s="16"/>
      <c r="L22" s="16"/>
      <c r="M22" s="26">
        <f>'CPS &gt; Bq'!$I$9*$D22^2+'CPS &gt; Bq'!$J$9*$D22+'CPS &gt; Bq'!$K$9</f>
        <v>2407.2649999999999</v>
      </c>
      <c r="N22" s="16" t="str">
        <f t="shared" si="0"/>
        <v>DBP-16-21</v>
      </c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x14ac:dyDescent="0.25">
      <c r="A23" s="16" t="s">
        <v>998</v>
      </c>
      <c r="B23" s="27">
        <v>40852</v>
      </c>
      <c r="C23" s="16" t="s">
        <v>1135</v>
      </c>
      <c r="D23" s="16">
        <v>700</v>
      </c>
      <c r="E23" s="16" t="s">
        <v>1031</v>
      </c>
      <c r="F23" s="16"/>
      <c r="G23" s="12" t="s">
        <v>696</v>
      </c>
      <c r="H23" s="16">
        <v>16379</v>
      </c>
      <c r="I23" s="16">
        <v>83313</v>
      </c>
      <c r="J23" s="16" t="s">
        <v>1240</v>
      </c>
      <c r="K23" s="16"/>
      <c r="L23" s="16"/>
      <c r="M23" s="26">
        <f>'CPS &gt; Bq'!$I$9*$D23^2+'CPS &gt; Bq'!$J$9*$D23+'CPS &gt; Bq'!$K$9</f>
        <v>4839.03</v>
      </c>
      <c r="N23" s="16" t="str">
        <f t="shared" si="0"/>
        <v>DBP-16-22</v>
      </c>
      <c r="O23" s="53" t="s">
        <v>837</v>
      </c>
      <c r="P23" s="53">
        <v>6.2100000000000002E-2</v>
      </c>
      <c r="Q23" s="21">
        <v>64916</v>
      </c>
      <c r="R23" s="22">
        <v>1658.2</v>
      </c>
      <c r="S23" s="22">
        <v>24.62</v>
      </c>
      <c r="T23" s="22">
        <v>3442.5</v>
      </c>
      <c r="U23" s="22">
        <v>23.51</v>
      </c>
      <c r="V23" s="22">
        <v>3333.6</v>
      </c>
      <c r="W23" s="22">
        <v>23.65</v>
      </c>
      <c r="X23" s="22">
        <v>3118.3</v>
      </c>
      <c r="Y23" s="22">
        <v>24.09</v>
      </c>
    </row>
    <row r="24" spans="1:25" x14ac:dyDescent="0.25">
      <c r="A24" s="16" t="s">
        <v>999</v>
      </c>
      <c r="B24" s="27">
        <v>40852</v>
      </c>
      <c r="C24" s="16" t="s">
        <v>1135</v>
      </c>
      <c r="D24" s="16">
        <v>500</v>
      </c>
      <c r="E24" s="16" t="s">
        <v>1031</v>
      </c>
      <c r="F24" s="16"/>
      <c r="G24" s="12" t="s">
        <v>696</v>
      </c>
      <c r="H24" s="16">
        <v>16375</v>
      </c>
      <c r="I24" s="16">
        <v>83312</v>
      </c>
      <c r="J24" s="16"/>
      <c r="K24" s="16"/>
      <c r="L24" s="16"/>
      <c r="M24" s="26">
        <f>'CPS &gt; Bq'!$I$9*$D24^2+'CPS &gt; Bq'!$J$9*$D24+'CPS &gt; Bq'!$K$9</f>
        <v>3446.4500000000003</v>
      </c>
      <c r="N24" s="16" t="str">
        <f t="shared" si="0"/>
        <v>DBP-16-23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x14ac:dyDescent="0.25">
      <c r="A25" s="16" t="s">
        <v>1000</v>
      </c>
      <c r="B25" s="27">
        <v>40852</v>
      </c>
      <c r="C25" s="16" t="s">
        <v>1135</v>
      </c>
      <c r="D25" s="16">
        <v>200</v>
      </c>
      <c r="E25" s="16" t="s">
        <v>1031</v>
      </c>
      <c r="F25" s="16"/>
      <c r="G25" s="12" t="s">
        <v>696</v>
      </c>
      <c r="H25" s="16">
        <v>16337</v>
      </c>
      <c r="I25" s="16">
        <v>83317</v>
      </c>
      <c r="J25" s="16"/>
      <c r="K25" s="16"/>
      <c r="L25" s="16"/>
      <c r="M25" s="26">
        <f>'CPS &gt; Bq'!$I$9*$D25^2+'CPS &gt; Bq'!$J$9*$D25+'CPS &gt; Bq'!$K$9</f>
        <v>1372.58</v>
      </c>
      <c r="N25" s="16" t="str">
        <f t="shared" si="0"/>
        <v>DBP-16-24</v>
      </c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x14ac:dyDescent="0.25">
      <c r="A26" s="16" t="s">
        <v>772</v>
      </c>
      <c r="B26" s="27">
        <v>40852</v>
      </c>
      <c r="C26" s="16" t="s">
        <v>1135</v>
      </c>
      <c r="D26" s="16">
        <v>400</v>
      </c>
      <c r="E26" s="16" t="s">
        <v>1031</v>
      </c>
      <c r="F26" s="16"/>
      <c r="G26" s="12" t="s">
        <v>696</v>
      </c>
      <c r="H26" s="16">
        <v>16325</v>
      </c>
      <c r="I26" s="16">
        <v>83321</v>
      </c>
      <c r="J26" s="16"/>
      <c r="K26" s="16"/>
      <c r="L26" s="16"/>
      <c r="M26" s="26">
        <f>'CPS &gt; Bq'!$I$9*$D26^2+'CPS &gt; Bq'!$J$9*$D26+'CPS &gt; Bq'!$K$9</f>
        <v>2753.16</v>
      </c>
      <c r="N26" s="16" t="str">
        <f t="shared" si="0"/>
        <v>DBP-16-25</v>
      </c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25">
      <c r="A27" s="16" t="s">
        <v>773</v>
      </c>
      <c r="B27" s="27">
        <v>40852</v>
      </c>
      <c r="C27" s="16" t="s">
        <v>1135</v>
      </c>
      <c r="D27" s="16">
        <v>2400</v>
      </c>
      <c r="E27" s="16" t="s">
        <v>1031</v>
      </c>
      <c r="F27" s="16"/>
      <c r="G27" s="12" t="s">
        <v>696</v>
      </c>
      <c r="H27" s="16">
        <v>16357</v>
      </c>
      <c r="I27" s="16">
        <v>83318</v>
      </c>
      <c r="J27" s="16"/>
      <c r="K27" s="16"/>
      <c r="L27" s="16"/>
      <c r="M27" s="26">
        <f>'CPS &gt; Bq'!$I$9*$D27^2+'CPS &gt; Bq'!$J$9*$D27+'CPS &gt; Bq'!$K$9</f>
        <v>16998.96</v>
      </c>
      <c r="N27" s="16" t="str">
        <f t="shared" si="0"/>
        <v>DBP-16-26</v>
      </c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x14ac:dyDescent="0.25">
      <c r="A28" s="16" t="s">
        <v>774</v>
      </c>
      <c r="B28" s="27">
        <v>40852</v>
      </c>
      <c r="C28" s="16" t="s">
        <v>1135</v>
      </c>
      <c r="D28" s="16">
        <v>450</v>
      </c>
      <c r="E28" s="16" t="s">
        <v>1031</v>
      </c>
      <c r="F28" s="16"/>
      <c r="G28" s="12" t="s">
        <v>696</v>
      </c>
      <c r="H28" s="16">
        <v>16331</v>
      </c>
      <c r="I28" s="16">
        <v>83319</v>
      </c>
      <c r="J28" s="16"/>
      <c r="K28" s="16"/>
      <c r="L28" s="16"/>
      <c r="M28" s="26">
        <f>'CPS &gt; Bq'!$I$9*$D28^2+'CPS &gt; Bq'!$J$9*$D28+'CPS &gt; Bq'!$K$9</f>
        <v>3099.5550000000003</v>
      </c>
      <c r="N28" s="16" t="str">
        <f t="shared" si="0"/>
        <v>DBP-16-27</v>
      </c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25">
      <c r="A29" s="16" t="s">
        <v>775</v>
      </c>
      <c r="B29" s="27">
        <v>40852</v>
      </c>
      <c r="C29" s="16" t="s">
        <v>1135</v>
      </c>
      <c r="D29" s="16">
        <v>350</v>
      </c>
      <c r="E29" s="16" t="s">
        <v>1031</v>
      </c>
      <c r="F29" s="16"/>
      <c r="G29" s="12" t="s">
        <v>696</v>
      </c>
      <c r="H29" s="16">
        <v>16354</v>
      </c>
      <c r="I29" s="16">
        <v>83317</v>
      </c>
      <c r="J29" s="16"/>
      <c r="K29" s="16"/>
      <c r="L29" s="16"/>
      <c r="M29" s="26">
        <f>'CPS &gt; Bq'!$I$9*$D29^2+'CPS &gt; Bq'!$J$9*$D29+'CPS &gt; Bq'!$K$9</f>
        <v>2407.2649999999999</v>
      </c>
      <c r="N29" s="16" t="str">
        <f t="shared" si="0"/>
        <v>DBP-16-28</v>
      </c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25">
      <c r="A30" s="16" t="s">
        <v>776</v>
      </c>
      <c r="B30" s="27">
        <v>40852</v>
      </c>
      <c r="C30" s="16" t="s">
        <v>1135</v>
      </c>
      <c r="D30" s="16">
        <v>450</v>
      </c>
      <c r="E30" s="16" t="s">
        <v>1031</v>
      </c>
      <c r="F30" s="16"/>
      <c r="G30" s="12" t="s">
        <v>696</v>
      </c>
      <c r="H30" s="16">
        <v>16338</v>
      </c>
      <c r="I30" s="16">
        <v>83319</v>
      </c>
      <c r="J30" s="16"/>
      <c r="K30" s="16"/>
      <c r="L30" s="16"/>
      <c r="M30" s="26">
        <f>'CPS &gt; Bq'!$I$9*$D30^2+'CPS &gt; Bq'!$J$9*$D30+'CPS &gt; Bq'!$K$9</f>
        <v>3099.5550000000003</v>
      </c>
      <c r="N30" s="16" t="str">
        <f t="shared" si="0"/>
        <v>DBP-16-29</v>
      </c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x14ac:dyDescent="0.25">
      <c r="A31" s="16" t="s">
        <v>777</v>
      </c>
      <c r="B31" s="27">
        <v>40852</v>
      </c>
      <c r="C31" s="16" t="s">
        <v>1135</v>
      </c>
      <c r="D31" s="16">
        <v>1700</v>
      </c>
      <c r="E31" s="16" t="s">
        <v>1031</v>
      </c>
      <c r="F31" s="16"/>
      <c r="G31" s="12" t="s">
        <v>696</v>
      </c>
      <c r="H31" s="16">
        <v>16340</v>
      </c>
      <c r="I31" s="16">
        <v>83316</v>
      </c>
      <c r="J31" s="16"/>
      <c r="K31" s="16"/>
      <c r="L31" s="16"/>
      <c r="M31" s="26">
        <f>'CPS &gt; Bq'!$I$9*$D31^2+'CPS &gt; Bq'!$J$9*$D31+'CPS &gt; Bq'!$K$9</f>
        <v>11921.93</v>
      </c>
      <c r="N31" s="16" t="str">
        <f t="shared" si="0"/>
        <v>DBP-16-30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x14ac:dyDescent="0.25">
      <c r="A32" s="16" t="s">
        <v>778</v>
      </c>
      <c r="B32" s="27">
        <v>40852</v>
      </c>
      <c r="C32" s="16" t="s">
        <v>1135</v>
      </c>
      <c r="D32" s="16">
        <v>1400</v>
      </c>
      <c r="E32" s="16" t="s">
        <v>1031</v>
      </c>
      <c r="F32" s="16"/>
      <c r="G32" s="12" t="s">
        <v>696</v>
      </c>
      <c r="H32" s="16">
        <v>16348</v>
      </c>
      <c r="I32" s="16">
        <v>83317</v>
      </c>
      <c r="J32" s="16"/>
      <c r="K32" s="16"/>
      <c r="L32" s="16"/>
      <c r="M32" s="26">
        <f>'CPS &gt; Bq'!$I$9*$D32^2+'CPS &gt; Bq'!$J$9*$D32+'CPS &gt; Bq'!$K$9</f>
        <v>9776.06</v>
      </c>
      <c r="N32" s="16" t="str">
        <f t="shared" si="0"/>
        <v>DBP-16-31</v>
      </c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x14ac:dyDescent="0.25">
      <c r="A33" s="16" t="s">
        <v>556</v>
      </c>
      <c r="B33" s="27">
        <v>40852</v>
      </c>
      <c r="C33" s="16" t="s">
        <v>1135</v>
      </c>
      <c r="D33" s="16">
        <v>350</v>
      </c>
      <c r="E33" s="16" t="s">
        <v>1031</v>
      </c>
      <c r="F33" s="16"/>
      <c r="G33" s="12" t="s">
        <v>696</v>
      </c>
      <c r="H33" s="16">
        <v>16340</v>
      </c>
      <c r="I33" s="16">
        <v>83317</v>
      </c>
      <c r="J33" s="16"/>
      <c r="K33" s="16"/>
      <c r="L33" s="16"/>
      <c r="M33" s="26">
        <f>'CPS &gt; Bq'!$I$9*$D33^2+'CPS &gt; Bq'!$J$9*$D33+'CPS &gt; Bq'!$K$9</f>
        <v>2407.2649999999999</v>
      </c>
      <c r="N33" s="16" t="str">
        <f t="shared" si="0"/>
        <v>DBP-16-32</v>
      </c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x14ac:dyDescent="0.25">
      <c r="A34" s="16" t="s">
        <v>557</v>
      </c>
      <c r="B34" s="27">
        <v>40852</v>
      </c>
      <c r="C34" s="16" t="s">
        <v>1135</v>
      </c>
      <c r="D34" s="16">
        <v>400</v>
      </c>
      <c r="E34" s="16" t="s">
        <v>1031</v>
      </c>
      <c r="F34" s="16"/>
      <c r="G34" s="12" t="s">
        <v>696</v>
      </c>
      <c r="H34" s="16">
        <v>16346</v>
      </c>
      <c r="I34" s="16">
        <v>83315</v>
      </c>
      <c r="J34" s="16"/>
      <c r="K34" s="16"/>
      <c r="L34" s="16"/>
      <c r="M34" s="26">
        <f>'CPS &gt; Bq'!$I$9*$D34^2+'CPS &gt; Bq'!$J$9*$D34+'CPS &gt; Bq'!$K$9</f>
        <v>2753.16</v>
      </c>
      <c r="N34" s="16" t="str">
        <f t="shared" si="0"/>
        <v>DBP-16-33</v>
      </c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x14ac:dyDescent="0.25">
      <c r="A35" s="16" t="s">
        <v>558</v>
      </c>
      <c r="B35" s="27">
        <v>40852</v>
      </c>
      <c r="C35" s="16" t="s">
        <v>1135</v>
      </c>
      <c r="D35" s="16">
        <v>200</v>
      </c>
      <c r="E35" s="16" t="s">
        <v>1031</v>
      </c>
      <c r="F35" s="16"/>
      <c r="G35" s="12" t="s">
        <v>696</v>
      </c>
      <c r="H35" s="16">
        <v>16346</v>
      </c>
      <c r="I35" s="16">
        <v>83317</v>
      </c>
      <c r="J35" s="16"/>
      <c r="K35" s="16"/>
      <c r="L35" s="16"/>
      <c r="M35" s="26">
        <f>'CPS &gt; Bq'!$I$9*$D35^2+'CPS &gt; Bq'!$J$9*$D35+'CPS &gt; Bq'!$K$9</f>
        <v>1372.58</v>
      </c>
      <c r="N35" s="16" t="str">
        <f t="shared" si="0"/>
        <v>DBP-16-34</v>
      </c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x14ac:dyDescent="0.25">
      <c r="A36" s="16" t="s">
        <v>559</v>
      </c>
      <c r="B36" s="27">
        <v>40852</v>
      </c>
      <c r="C36" s="16" t="s">
        <v>1135</v>
      </c>
      <c r="D36" s="16">
        <v>300</v>
      </c>
      <c r="E36" s="16" t="s">
        <v>1031</v>
      </c>
      <c r="F36" s="16"/>
      <c r="G36" s="12" t="s">
        <v>696</v>
      </c>
      <c r="H36" s="16">
        <v>16348</v>
      </c>
      <c r="I36" s="16">
        <v>83315</v>
      </c>
      <c r="J36" s="16"/>
      <c r="K36" s="16"/>
      <c r="L36" s="16"/>
      <c r="M36" s="26">
        <f>'CPS &gt; Bq'!$I$9*$D36^2+'CPS &gt; Bq'!$J$9*$D36+'CPS &gt; Bq'!$K$9</f>
        <v>2061.87</v>
      </c>
      <c r="N36" s="16" t="str">
        <f t="shared" si="0"/>
        <v>DBP-16-35</v>
      </c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x14ac:dyDescent="0.25">
      <c r="A37" s="16" t="s">
        <v>569</v>
      </c>
      <c r="B37" s="27">
        <v>40852</v>
      </c>
      <c r="C37" s="16" t="s">
        <v>1135</v>
      </c>
      <c r="D37" s="16">
        <v>1000</v>
      </c>
      <c r="E37" s="16" t="s">
        <v>1031</v>
      </c>
      <c r="F37" s="16"/>
      <c r="G37" s="12" t="s">
        <v>696</v>
      </c>
      <c r="H37" s="16">
        <v>16338</v>
      </c>
      <c r="I37" s="16">
        <v>83316</v>
      </c>
      <c r="J37" s="16"/>
      <c r="K37" s="16"/>
      <c r="L37" s="16"/>
      <c r="M37" s="26">
        <f>'CPS &gt; Bq'!$I$9*$D37^2+'CPS &gt; Bq'!$J$9*$D37+'CPS &gt; Bq'!$K$9</f>
        <v>6942.9000000000005</v>
      </c>
      <c r="N37" s="16" t="str">
        <f t="shared" si="0"/>
        <v>DBP-16-36</v>
      </c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x14ac:dyDescent="0.25">
      <c r="A38" s="16" t="s">
        <v>570</v>
      </c>
      <c r="B38" s="27">
        <v>40852</v>
      </c>
      <c r="C38" s="16" t="s">
        <v>1135</v>
      </c>
      <c r="D38" s="16">
        <v>750</v>
      </c>
      <c r="E38" s="16" t="s">
        <v>1031</v>
      </c>
      <c r="F38" s="16"/>
      <c r="G38" s="12" t="s">
        <v>696</v>
      </c>
      <c r="H38" s="16">
        <v>16359</v>
      </c>
      <c r="I38" s="16">
        <v>83312</v>
      </c>
      <c r="J38" s="16"/>
      <c r="K38" s="16"/>
      <c r="L38" s="16"/>
      <c r="M38" s="26">
        <f>'CPS &gt; Bq'!$I$9*$D38^2+'CPS &gt; Bq'!$J$9*$D38+'CPS &gt; Bq'!$K$9</f>
        <v>5188.4250000000002</v>
      </c>
      <c r="N38" s="16" t="str">
        <f t="shared" si="0"/>
        <v>DBP-16-37</v>
      </c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x14ac:dyDescent="0.25">
      <c r="A39" s="16" t="s">
        <v>571</v>
      </c>
      <c r="B39" s="27">
        <v>40852</v>
      </c>
      <c r="C39" s="16" t="s">
        <v>1135</v>
      </c>
      <c r="D39" s="16">
        <v>470</v>
      </c>
      <c r="E39" s="16" t="s">
        <v>1031</v>
      </c>
      <c r="F39" s="16"/>
      <c r="G39" s="12" t="s">
        <v>696</v>
      </c>
      <c r="H39" s="16">
        <v>16362</v>
      </c>
      <c r="I39" s="16">
        <v>83314</v>
      </c>
      <c r="J39" s="16"/>
      <c r="K39" s="16"/>
      <c r="L39" s="16"/>
      <c r="M39" s="26">
        <f>'CPS &gt; Bq'!$I$9*$D39^2+'CPS &gt; Bq'!$J$9*$D39+'CPS &gt; Bq'!$K$9</f>
        <v>3238.2530000000002</v>
      </c>
      <c r="N39" s="16" t="str">
        <f t="shared" si="0"/>
        <v>DBP-16-38</v>
      </c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x14ac:dyDescent="0.25">
      <c r="A40" s="16" t="s">
        <v>572</v>
      </c>
      <c r="B40" s="27">
        <v>40852</v>
      </c>
      <c r="C40" s="16" t="s">
        <v>1135</v>
      </c>
      <c r="D40" s="16">
        <v>300</v>
      </c>
      <c r="E40" s="16" t="s">
        <v>1031</v>
      </c>
      <c r="F40" s="16"/>
      <c r="G40" s="12" t="s">
        <v>696</v>
      </c>
      <c r="H40" s="16">
        <v>16336</v>
      </c>
      <c r="I40" s="16">
        <v>83320</v>
      </c>
      <c r="J40" s="16"/>
      <c r="K40" s="16"/>
      <c r="L40" s="16"/>
      <c r="M40" s="26">
        <f>'CPS &gt; Bq'!$I$9*$D40^2+'CPS &gt; Bq'!$J$9*$D40+'CPS &gt; Bq'!$K$9</f>
        <v>2061.87</v>
      </c>
      <c r="N40" s="16" t="str">
        <f t="shared" si="0"/>
        <v>DBP-16-39</v>
      </c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x14ac:dyDescent="0.25">
      <c r="A41" s="16" t="s">
        <v>573</v>
      </c>
      <c r="B41" s="27">
        <v>40852</v>
      </c>
      <c r="C41" s="16" t="s">
        <v>1135</v>
      </c>
      <c r="D41" s="16">
        <v>350</v>
      </c>
      <c r="E41" s="16" t="s">
        <v>1031</v>
      </c>
      <c r="F41" s="16"/>
      <c r="G41" s="12" t="s">
        <v>696</v>
      </c>
      <c r="H41" s="16">
        <v>16376</v>
      </c>
      <c r="I41" s="16">
        <v>83309</v>
      </c>
      <c r="J41" s="16"/>
      <c r="K41" s="16"/>
      <c r="L41" s="16"/>
      <c r="M41" s="26">
        <f>'CPS &gt; Bq'!$I$9*$D41^2+'CPS &gt; Bq'!$J$9*$D41+'CPS &gt; Bq'!$K$9</f>
        <v>2407.2649999999999</v>
      </c>
      <c r="N41" s="16" t="str">
        <f t="shared" si="0"/>
        <v>DBP-16-40</v>
      </c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x14ac:dyDescent="0.25">
      <c r="A42" s="16" t="s">
        <v>574</v>
      </c>
      <c r="B42" s="27">
        <v>40852</v>
      </c>
      <c r="C42" s="16" t="s">
        <v>1135</v>
      </c>
      <c r="D42" s="16">
        <v>1300</v>
      </c>
      <c r="E42" s="16" t="s">
        <v>1031</v>
      </c>
      <c r="F42" s="16"/>
      <c r="G42" s="12" t="s">
        <v>696</v>
      </c>
      <c r="H42" s="16">
        <v>16336</v>
      </c>
      <c r="I42" s="16">
        <v>83315</v>
      </c>
      <c r="J42" s="16"/>
      <c r="K42" s="16"/>
      <c r="L42" s="16"/>
      <c r="M42" s="26">
        <f>'CPS &gt; Bq'!$I$9*$D42^2+'CPS &gt; Bq'!$J$9*$D42+'CPS &gt; Bq'!$K$9</f>
        <v>9064.77</v>
      </c>
      <c r="N42" s="16" t="str">
        <f t="shared" si="0"/>
        <v>DBP-16-41</v>
      </c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x14ac:dyDescent="0.25">
      <c r="A43" s="16" t="s">
        <v>575</v>
      </c>
      <c r="B43" s="27">
        <v>40852</v>
      </c>
      <c r="C43" s="16" t="s">
        <v>1135</v>
      </c>
      <c r="D43" s="16">
        <v>300</v>
      </c>
      <c r="E43" s="16" t="s">
        <v>1031</v>
      </c>
      <c r="F43" s="16"/>
      <c r="G43" s="12" t="s">
        <v>696</v>
      </c>
      <c r="H43" s="16">
        <v>16330</v>
      </c>
      <c r="I43" s="16">
        <v>83318</v>
      </c>
      <c r="J43" s="16"/>
      <c r="K43" s="16"/>
      <c r="L43" s="16"/>
      <c r="M43" s="26">
        <f>'CPS &gt; Bq'!$I$9*$D43^2+'CPS &gt; Bq'!$J$9*$D43+'CPS &gt; Bq'!$K$9</f>
        <v>2061.87</v>
      </c>
      <c r="N43" s="16" t="str">
        <f t="shared" si="0"/>
        <v>DBP-16-42</v>
      </c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x14ac:dyDescent="0.25">
      <c r="A44" s="16" t="s">
        <v>576</v>
      </c>
      <c r="B44" s="27">
        <v>40852</v>
      </c>
      <c r="C44" s="16" t="s">
        <v>1135</v>
      </c>
      <c r="D44" s="16">
        <v>600</v>
      </c>
      <c r="E44" s="16" t="s">
        <v>1031</v>
      </c>
      <c r="F44" s="16"/>
      <c r="G44" s="12" t="s">
        <v>696</v>
      </c>
      <c r="H44" s="16">
        <v>16389</v>
      </c>
      <c r="I44" s="16">
        <v>83307</v>
      </c>
      <c r="J44" s="16"/>
      <c r="K44" s="16"/>
      <c r="L44" s="16"/>
      <c r="M44" s="26">
        <f>'CPS &gt; Bq'!$I$9*$D44^2+'CPS &gt; Bq'!$J$9*$D44+'CPS &gt; Bq'!$K$9</f>
        <v>4141.74</v>
      </c>
      <c r="N44" s="16" t="str">
        <f t="shared" si="0"/>
        <v>DBP-16-43</v>
      </c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x14ac:dyDescent="0.25">
      <c r="A45" s="16" t="s">
        <v>577</v>
      </c>
      <c r="B45" s="27">
        <v>40852</v>
      </c>
      <c r="C45" s="16" t="s">
        <v>1135</v>
      </c>
      <c r="D45" s="16">
        <v>500</v>
      </c>
      <c r="E45" s="16" t="s">
        <v>1031</v>
      </c>
      <c r="F45" s="16"/>
      <c r="G45" s="12" t="s">
        <v>696</v>
      </c>
      <c r="H45" s="16">
        <v>16388</v>
      </c>
      <c r="I45" s="16">
        <v>83305</v>
      </c>
      <c r="J45" s="16"/>
      <c r="K45" s="16"/>
      <c r="L45" s="16"/>
      <c r="M45" s="26">
        <f>'CPS &gt; Bq'!$I$9*$D45^2+'CPS &gt; Bq'!$J$9*$D45+'CPS &gt; Bq'!$K$9</f>
        <v>3446.4500000000003</v>
      </c>
      <c r="N45" s="16" t="str">
        <f t="shared" si="0"/>
        <v>DBP-16-44</v>
      </c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25">
      <c r="A46" s="108" t="s">
        <v>578</v>
      </c>
      <c r="B46" s="117">
        <v>40852</v>
      </c>
      <c r="C46" s="108" t="s">
        <v>1135</v>
      </c>
      <c r="D46" s="108">
        <v>1200</v>
      </c>
      <c r="E46" s="108" t="s">
        <v>1031</v>
      </c>
      <c r="F46" s="108"/>
      <c r="G46" s="110" t="s">
        <v>696</v>
      </c>
      <c r="H46" s="108">
        <v>16402</v>
      </c>
      <c r="I46" s="108">
        <v>83301</v>
      </c>
      <c r="J46" s="108" t="s">
        <v>1240</v>
      </c>
      <c r="K46" s="108"/>
      <c r="L46" s="16"/>
      <c r="M46" s="26">
        <f>'CPS &gt; Bq'!$I$9*$D46^2+'CPS &gt; Bq'!$J$9*$D46+'CPS &gt; Bq'!$K$9</f>
        <v>8355.48</v>
      </c>
      <c r="N46" s="108" t="str">
        <f t="shared" si="0"/>
        <v>DBP-16-45</v>
      </c>
      <c r="O46" s="135" t="s">
        <v>974</v>
      </c>
      <c r="P46" s="135">
        <v>1.8200000000000001E-2</v>
      </c>
      <c r="Q46" s="118">
        <v>53042</v>
      </c>
      <c r="R46" s="119">
        <v>1437.2</v>
      </c>
      <c r="S46" s="119">
        <v>25.51</v>
      </c>
      <c r="T46" s="119">
        <v>8334.2999999999993</v>
      </c>
      <c r="U46" s="119">
        <v>23.49</v>
      </c>
      <c r="V46" s="119">
        <v>7807.9</v>
      </c>
      <c r="W46" s="119">
        <v>23.63</v>
      </c>
      <c r="X46" s="119">
        <v>6661.2</v>
      </c>
      <c r="Y46" s="119">
        <v>23.76</v>
      </c>
    </row>
    <row r="47" spans="1:25" x14ac:dyDescent="0.25">
      <c r="A47" s="16" t="s">
        <v>802</v>
      </c>
      <c r="B47" s="27">
        <v>40852</v>
      </c>
      <c r="C47" s="16" t="s">
        <v>1135</v>
      </c>
      <c r="D47" s="16">
        <v>350</v>
      </c>
      <c r="E47" s="16" t="s">
        <v>1031</v>
      </c>
      <c r="F47" s="16"/>
      <c r="G47" s="12" t="s">
        <v>696</v>
      </c>
      <c r="H47" s="16">
        <v>16416</v>
      </c>
      <c r="I47" s="16">
        <v>83297</v>
      </c>
      <c r="J47" s="16"/>
      <c r="K47" s="16"/>
      <c r="L47" s="16"/>
      <c r="M47" s="26">
        <f>'CPS &gt; Bq'!$I$9*$D47^2+'CPS &gt; Bq'!$J$9*$D47+'CPS &gt; Bq'!$K$9</f>
        <v>2407.2649999999999</v>
      </c>
      <c r="N47" s="16" t="str">
        <f t="shared" si="0"/>
        <v>DBP-16-46</v>
      </c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25">
      <c r="A48" s="16" t="s">
        <v>1032</v>
      </c>
      <c r="B48" s="27">
        <v>40852</v>
      </c>
      <c r="C48" s="16" t="s">
        <v>1135</v>
      </c>
      <c r="D48" s="16">
        <v>350</v>
      </c>
      <c r="E48" s="16" t="s">
        <v>1031</v>
      </c>
      <c r="F48" s="16"/>
      <c r="G48" s="12" t="s">
        <v>696</v>
      </c>
      <c r="H48" s="16">
        <v>16405</v>
      </c>
      <c r="I48" s="16">
        <v>83289</v>
      </c>
      <c r="J48" s="16"/>
      <c r="K48" s="16"/>
      <c r="L48" s="16"/>
      <c r="M48" s="26">
        <f>'CPS &gt; Bq'!$I$9*$D48^2+'CPS &gt; Bq'!$J$9*$D48+'CPS &gt; Bq'!$K$9</f>
        <v>2407.2649999999999</v>
      </c>
      <c r="N48" s="16" t="str">
        <f t="shared" si="0"/>
        <v>DBP-16-47</v>
      </c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x14ac:dyDescent="0.25">
      <c r="A49" s="16" t="s">
        <v>1033</v>
      </c>
      <c r="B49" s="27">
        <v>40852</v>
      </c>
      <c r="C49" s="16" t="s">
        <v>1135</v>
      </c>
      <c r="D49" s="16">
        <v>500</v>
      </c>
      <c r="E49" s="16" t="s">
        <v>1031</v>
      </c>
      <c r="F49" s="16"/>
      <c r="G49" s="12" t="s">
        <v>696</v>
      </c>
      <c r="H49" s="16">
        <v>16397</v>
      </c>
      <c r="I49" s="16">
        <v>83305</v>
      </c>
      <c r="J49" s="16"/>
      <c r="K49" s="16"/>
      <c r="L49" s="16"/>
      <c r="M49" s="26">
        <f>'CPS &gt; Bq'!$I$9*$D49^2+'CPS &gt; Bq'!$J$9*$D49+'CPS &gt; Bq'!$K$9</f>
        <v>3446.4500000000003</v>
      </c>
      <c r="N49" s="16" t="str">
        <f t="shared" si="0"/>
        <v>DBP-16-48</v>
      </c>
      <c r="O49" s="53"/>
      <c r="P49" s="53"/>
      <c r="Q49" s="21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16" t="s">
        <v>1034</v>
      </c>
      <c r="B50" s="27">
        <v>40852</v>
      </c>
      <c r="C50" s="16" t="s">
        <v>1135</v>
      </c>
      <c r="D50" s="16">
        <v>700</v>
      </c>
      <c r="E50" s="16" t="s">
        <v>1031</v>
      </c>
      <c r="F50" s="16"/>
      <c r="G50" s="12" t="s">
        <v>696</v>
      </c>
      <c r="H50" s="16">
        <v>16388</v>
      </c>
      <c r="I50" s="16">
        <v>83301</v>
      </c>
      <c r="J50" s="16"/>
      <c r="K50" s="16"/>
      <c r="L50" s="16"/>
      <c r="M50" s="26">
        <f>'CPS &gt; Bq'!$I$9*$D50^2+'CPS &gt; Bq'!$J$9*$D50+'CPS &gt; Bq'!$K$9</f>
        <v>4839.03</v>
      </c>
      <c r="N50" s="16" t="str">
        <f t="shared" si="0"/>
        <v>DBP-16-49</v>
      </c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25">
      <c r="A51" s="16" t="s">
        <v>1035</v>
      </c>
      <c r="B51" s="27">
        <v>40852</v>
      </c>
      <c r="C51" s="16" t="s">
        <v>1135</v>
      </c>
      <c r="D51" s="16">
        <v>2600</v>
      </c>
      <c r="E51" s="16" t="s">
        <v>1031</v>
      </c>
      <c r="F51" s="16"/>
      <c r="G51" s="12" t="s">
        <v>696</v>
      </c>
      <c r="H51" s="16">
        <v>16404</v>
      </c>
      <c r="I51" s="16">
        <v>83306</v>
      </c>
      <c r="J51" s="16"/>
      <c r="K51" s="16"/>
      <c r="L51" s="16"/>
      <c r="M51" s="26">
        <f>'CPS &gt; Bq'!$I$9*$D51^2+'CPS &gt; Bq'!$J$9*$D51+'CPS &gt; Bq'!$K$9</f>
        <v>18467.54</v>
      </c>
      <c r="N51" s="16" t="str">
        <f t="shared" si="0"/>
        <v>DBP-16-50</v>
      </c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25">
      <c r="A52" s="16"/>
      <c r="B52" s="27"/>
      <c r="C52" s="16"/>
      <c r="D52" s="16"/>
      <c r="E52" s="16"/>
      <c r="F52" s="16"/>
      <c r="G52" s="12"/>
      <c r="H52" s="16"/>
      <c r="I52" s="16"/>
      <c r="J52" s="16"/>
      <c r="K52" s="16"/>
      <c r="L52" s="16"/>
      <c r="M52" s="18"/>
      <c r="N52" s="16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60" x14ac:dyDescent="0.25">
      <c r="A53" s="12" t="s">
        <v>1081</v>
      </c>
      <c r="B53" s="12" t="s">
        <v>1132</v>
      </c>
      <c r="C53" s="12" t="s">
        <v>1133</v>
      </c>
      <c r="D53" s="12" t="s">
        <v>1136</v>
      </c>
      <c r="E53" s="12" t="s">
        <v>1105</v>
      </c>
      <c r="F53" s="12" t="s">
        <v>1484</v>
      </c>
      <c r="G53" s="12" t="s">
        <v>696</v>
      </c>
      <c r="H53" s="12" t="s">
        <v>697</v>
      </c>
      <c r="I53" s="12" t="s">
        <v>698</v>
      </c>
      <c r="J53" s="12" t="s">
        <v>1294</v>
      </c>
      <c r="K53" s="12" t="s">
        <v>1385</v>
      </c>
      <c r="L53" s="12" t="s">
        <v>1386</v>
      </c>
      <c r="M53" s="13" t="s">
        <v>1185</v>
      </c>
      <c r="N53" s="14" t="s">
        <v>685</v>
      </c>
      <c r="O53" s="14" t="s">
        <v>966</v>
      </c>
      <c r="P53" s="14"/>
      <c r="Q53" s="14" t="s">
        <v>1482</v>
      </c>
      <c r="R53" s="15" t="s">
        <v>1483</v>
      </c>
      <c r="S53" s="15" t="s">
        <v>1186</v>
      </c>
      <c r="T53" s="15" t="s">
        <v>1187</v>
      </c>
      <c r="U53" s="15" t="s">
        <v>1188</v>
      </c>
      <c r="V53" s="15" t="s">
        <v>1189</v>
      </c>
      <c r="W53" s="15" t="s">
        <v>950</v>
      </c>
      <c r="X53" s="15" t="s">
        <v>1193</v>
      </c>
      <c r="Y53" s="15" t="s">
        <v>1194</v>
      </c>
    </row>
    <row r="54" spans="1:25" x14ac:dyDescent="0.25">
      <c r="A54" s="16" t="s">
        <v>1036</v>
      </c>
      <c r="B54" s="27">
        <v>40852</v>
      </c>
      <c r="C54" s="16" t="s">
        <v>1135</v>
      </c>
      <c r="D54" s="16">
        <v>2200</v>
      </c>
      <c r="E54" s="16" t="s">
        <v>1031</v>
      </c>
      <c r="F54" s="16"/>
      <c r="G54" s="12" t="s">
        <v>696</v>
      </c>
      <c r="H54" s="16">
        <v>16400</v>
      </c>
      <c r="I54" s="16">
        <v>83307</v>
      </c>
      <c r="J54" s="16"/>
      <c r="K54" s="16"/>
      <c r="L54" s="16"/>
      <c r="M54" s="16">
        <f>'CPS &gt; Bq'!$I$9*$D54^2+'CPS &gt; Bq'!$J$9*$D54+'CPS &gt; Bq'!$K$9</f>
        <v>15538.380000000001</v>
      </c>
      <c r="N54" s="16" t="str">
        <f>A54</f>
        <v>DBP-16-51</v>
      </c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 x14ac:dyDescent="0.25">
      <c r="A55" s="16" t="s">
        <v>1037</v>
      </c>
      <c r="B55" s="27">
        <v>40852</v>
      </c>
      <c r="C55" s="16" t="s">
        <v>1135</v>
      </c>
      <c r="D55" s="16">
        <v>200</v>
      </c>
      <c r="E55" s="16" t="s">
        <v>1031</v>
      </c>
      <c r="F55" s="16"/>
      <c r="G55" s="12" t="s">
        <v>696</v>
      </c>
      <c r="H55" s="16">
        <v>16334</v>
      </c>
      <c r="I55" s="16">
        <v>83309</v>
      </c>
      <c r="J55" s="16"/>
      <c r="K55" s="16"/>
      <c r="L55" s="16"/>
      <c r="M55" s="16">
        <f>'CPS &gt; Bq'!$I$9*$D55^2+'CPS &gt; Bq'!$J$9*$D55+'CPS &gt; Bq'!$K$9</f>
        <v>1372.58</v>
      </c>
      <c r="N55" s="16" t="str">
        <f t="shared" ref="N55:N75" si="1">A55</f>
        <v>DBP-16-52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x14ac:dyDescent="0.25">
      <c r="A56" s="16" t="s">
        <v>1038</v>
      </c>
      <c r="B56" s="27">
        <v>40852</v>
      </c>
      <c r="C56" s="16" t="s">
        <v>1135</v>
      </c>
      <c r="D56" s="16">
        <v>2500</v>
      </c>
      <c r="E56" s="16" t="s">
        <v>1031</v>
      </c>
      <c r="F56" s="16"/>
      <c r="G56" s="12" t="s">
        <v>696</v>
      </c>
      <c r="H56" s="16">
        <v>16338</v>
      </c>
      <c r="I56" s="16">
        <v>83312</v>
      </c>
      <c r="J56" s="16"/>
      <c r="K56" s="16"/>
      <c r="L56" s="16"/>
      <c r="M56" s="16">
        <f>'CPS &gt; Bq'!$I$9*$D56^2+'CPS &gt; Bq'!$J$9*$D56+'CPS &gt; Bq'!$K$9</f>
        <v>17732.25</v>
      </c>
      <c r="N56" s="16" t="str">
        <f t="shared" si="1"/>
        <v>DBP-16-53</v>
      </c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 x14ac:dyDescent="0.25">
      <c r="A57" s="16" t="s">
        <v>1039</v>
      </c>
      <c r="B57" s="27">
        <v>40852</v>
      </c>
      <c r="C57" s="16" t="s">
        <v>1135</v>
      </c>
      <c r="D57" s="16">
        <v>720</v>
      </c>
      <c r="E57" s="16" t="s">
        <v>1031</v>
      </c>
      <c r="F57" s="16"/>
      <c r="G57" s="12" t="s">
        <v>696</v>
      </c>
      <c r="H57" s="16">
        <v>16340</v>
      </c>
      <c r="I57" s="16">
        <v>83311</v>
      </c>
      <c r="J57" s="16"/>
      <c r="K57" s="16"/>
      <c r="L57" s="16"/>
      <c r="M57" s="16">
        <f>'CPS &gt; Bq'!$I$9*$D57^2+'CPS &gt; Bq'!$J$9*$D57+'CPS &gt; Bq'!$K$9</f>
        <v>4978.7280000000001</v>
      </c>
      <c r="N57" s="16" t="str">
        <f t="shared" si="1"/>
        <v>DBP-16-54</v>
      </c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5" x14ac:dyDescent="0.25">
      <c r="A58" s="16" t="s">
        <v>1040</v>
      </c>
      <c r="B58" s="27">
        <v>40852</v>
      </c>
      <c r="C58" s="16" t="s">
        <v>1135</v>
      </c>
      <c r="D58" s="16">
        <v>1000</v>
      </c>
      <c r="E58" s="16" t="s">
        <v>1031</v>
      </c>
      <c r="F58" s="16"/>
      <c r="G58" s="12" t="s">
        <v>696</v>
      </c>
      <c r="H58" s="16">
        <v>16338</v>
      </c>
      <c r="I58" s="16">
        <v>83314</v>
      </c>
      <c r="J58" s="16"/>
      <c r="K58" s="16"/>
      <c r="L58" s="16"/>
      <c r="M58" s="16">
        <f>'CPS &gt; Bq'!$I$9*$D58^2+'CPS &gt; Bq'!$J$9*$D58+'CPS &gt; Bq'!$K$9</f>
        <v>6942.9000000000005</v>
      </c>
      <c r="N58" s="16" t="str">
        <f t="shared" si="1"/>
        <v>DBP-16-55</v>
      </c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x14ac:dyDescent="0.25">
      <c r="A59" s="16" t="s">
        <v>1041</v>
      </c>
      <c r="B59" s="27">
        <v>40852</v>
      </c>
      <c r="C59" s="16" t="s">
        <v>1135</v>
      </c>
      <c r="D59" s="16">
        <v>1300</v>
      </c>
      <c r="E59" s="16" t="s">
        <v>1031</v>
      </c>
      <c r="F59" s="16"/>
      <c r="G59" s="12" t="s">
        <v>696</v>
      </c>
      <c r="H59" s="16">
        <v>16335</v>
      </c>
      <c r="I59" s="16">
        <v>83314</v>
      </c>
      <c r="J59" s="16"/>
      <c r="K59" s="16"/>
      <c r="L59" s="16"/>
      <c r="M59" s="16">
        <f>'CPS &gt; Bq'!$I$9*$D59^2+'CPS &gt; Bq'!$J$9*$D59+'CPS &gt; Bq'!$K$9</f>
        <v>9064.77</v>
      </c>
      <c r="N59" s="16" t="str">
        <f t="shared" si="1"/>
        <v>DBP-16-56</v>
      </c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 x14ac:dyDescent="0.25">
      <c r="A60" s="16" t="s">
        <v>1042</v>
      </c>
      <c r="B60" s="27">
        <v>40852</v>
      </c>
      <c r="C60" s="16" t="s">
        <v>1135</v>
      </c>
      <c r="D60" s="16">
        <v>850</v>
      </c>
      <c r="E60" s="16" t="s">
        <v>1031</v>
      </c>
      <c r="F60" s="16"/>
      <c r="G60" s="12" t="s">
        <v>696</v>
      </c>
      <c r="H60" s="16">
        <v>16342</v>
      </c>
      <c r="I60" s="16">
        <v>83309</v>
      </c>
      <c r="J60" s="16"/>
      <c r="K60" s="16"/>
      <c r="L60" s="16"/>
      <c r="M60" s="16">
        <f>'CPS &gt; Bq'!$I$9*$D60^2+'CPS &gt; Bq'!$J$9*$D60+'CPS &gt; Bq'!$K$9</f>
        <v>5888.7150000000001</v>
      </c>
      <c r="N60" s="16" t="str">
        <f t="shared" si="1"/>
        <v>DBP-16-57</v>
      </c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 x14ac:dyDescent="0.25">
      <c r="A61" s="16" t="s">
        <v>1043</v>
      </c>
      <c r="B61" s="27">
        <v>40852</v>
      </c>
      <c r="C61" s="16" t="s">
        <v>1135</v>
      </c>
      <c r="D61" s="16">
        <v>800</v>
      </c>
      <c r="E61" s="16" t="s">
        <v>1031</v>
      </c>
      <c r="F61" s="16"/>
      <c r="G61" s="12" t="s">
        <v>696</v>
      </c>
      <c r="H61" s="16">
        <v>16334</v>
      </c>
      <c r="I61" s="16">
        <v>83316</v>
      </c>
      <c r="J61" s="16"/>
      <c r="K61" s="16"/>
      <c r="L61" s="16"/>
      <c r="M61" s="16">
        <f>'CPS &gt; Bq'!$I$9*$D61^2+'CPS &gt; Bq'!$J$9*$D61+'CPS &gt; Bq'!$K$9</f>
        <v>5538.32</v>
      </c>
      <c r="N61" s="16" t="str">
        <f t="shared" si="1"/>
        <v>DBP-16-58</v>
      </c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x14ac:dyDescent="0.25">
      <c r="A62" s="16" t="s">
        <v>1044</v>
      </c>
      <c r="B62" s="27">
        <v>40852</v>
      </c>
      <c r="C62" s="16" t="s">
        <v>1135</v>
      </c>
      <c r="D62" s="16">
        <v>600</v>
      </c>
      <c r="E62" s="16" t="s">
        <v>1031</v>
      </c>
      <c r="F62" s="16"/>
      <c r="G62" s="12" t="s">
        <v>696</v>
      </c>
      <c r="H62" s="16">
        <v>16342</v>
      </c>
      <c r="I62" s="16">
        <v>83314</v>
      </c>
      <c r="J62" s="16"/>
      <c r="K62" s="16"/>
      <c r="L62" s="16"/>
      <c r="M62" s="16">
        <f>'CPS &gt; Bq'!$I$9*$D62^2+'CPS &gt; Bq'!$J$9*$D62+'CPS &gt; Bq'!$K$9</f>
        <v>4141.74</v>
      </c>
      <c r="N62" s="16" t="str">
        <f t="shared" si="1"/>
        <v>DBP-16-59</v>
      </c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 x14ac:dyDescent="0.25">
      <c r="A63" s="16" t="s">
        <v>1045</v>
      </c>
      <c r="B63" s="27">
        <v>40852</v>
      </c>
      <c r="C63" s="16" t="s">
        <v>1135</v>
      </c>
      <c r="D63" s="16">
        <v>560</v>
      </c>
      <c r="E63" s="16" t="s">
        <v>1031</v>
      </c>
      <c r="F63" s="16"/>
      <c r="G63" s="12" t="s">
        <v>696</v>
      </c>
      <c r="H63" s="16">
        <v>16332</v>
      </c>
      <c r="I63" s="16">
        <v>83315</v>
      </c>
      <c r="J63" s="16"/>
      <c r="K63" s="16"/>
      <c r="L63" s="16"/>
      <c r="M63" s="16">
        <f>'CPS &gt; Bq'!$I$9*$D63^2+'CPS &gt; Bq'!$J$9*$D63+'CPS &gt; Bq'!$K$9</f>
        <v>3863.3840000000005</v>
      </c>
      <c r="N63" s="16" t="str">
        <f t="shared" si="1"/>
        <v>DBP-16-60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x14ac:dyDescent="0.25">
      <c r="A64" s="16" t="s">
        <v>1046</v>
      </c>
      <c r="B64" s="27">
        <v>40852</v>
      </c>
      <c r="C64" s="16" t="s">
        <v>1135</v>
      </c>
      <c r="D64" s="16">
        <v>250</v>
      </c>
      <c r="E64" s="16" t="s">
        <v>1031</v>
      </c>
      <c r="F64" s="16"/>
      <c r="G64" s="12" t="s">
        <v>696</v>
      </c>
      <c r="H64" s="16">
        <v>16342</v>
      </c>
      <c r="I64" s="16">
        <v>83312</v>
      </c>
      <c r="J64" s="16"/>
      <c r="K64" s="16"/>
      <c r="L64" s="16"/>
      <c r="M64" s="16">
        <f>'CPS &gt; Bq'!$I$9*$D64^2+'CPS &gt; Bq'!$J$9*$D64+'CPS &gt; Bq'!$K$9</f>
        <v>1716.9750000000001</v>
      </c>
      <c r="N64" s="16" t="str">
        <f t="shared" si="1"/>
        <v>DBP-16-61</v>
      </c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x14ac:dyDescent="0.25">
      <c r="A65" s="16" t="s">
        <v>1047</v>
      </c>
      <c r="B65" s="27">
        <v>40852</v>
      </c>
      <c r="C65" s="16" t="s">
        <v>1135</v>
      </c>
      <c r="D65" s="16">
        <v>400</v>
      </c>
      <c r="E65" s="16" t="s">
        <v>1031</v>
      </c>
      <c r="F65" s="16"/>
      <c r="G65" s="12" t="s">
        <v>696</v>
      </c>
      <c r="H65" s="16">
        <v>16334</v>
      </c>
      <c r="I65" s="16">
        <v>83316</v>
      </c>
      <c r="J65" s="16"/>
      <c r="K65" s="16"/>
      <c r="L65" s="16"/>
      <c r="M65" s="16">
        <f>'CPS &gt; Bq'!$I$9*$D65^2+'CPS &gt; Bq'!$J$9*$D65+'CPS &gt; Bq'!$K$9</f>
        <v>2753.16</v>
      </c>
      <c r="N65" s="16" t="str">
        <f t="shared" si="1"/>
        <v>DBP-16-62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spans="1:25" x14ac:dyDescent="0.25">
      <c r="A66" s="16" t="s">
        <v>1048</v>
      </c>
      <c r="B66" s="27">
        <v>40852</v>
      </c>
      <c r="C66" s="16" t="s">
        <v>1135</v>
      </c>
      <c r="D66" s="16">
        <v>800</v>
      </c>
      <c r="E66" s="16" t="s">
        <v>1031</v>
      </c>
      <c r="F66" s="16"/>
      <c r="G66" s="12" t="s">
        <v>696</v>
      </c>
      <c r="H66" s="16">
        <v>16337</v>
      </c>
      <c r="I66" s="16">
        <v>83312</v>
      </c>
      <c r="J66" s="16"/>
      <c r="K66" s="16"/>
      <c r="L66" s="16"/>
      <c r="M66" s="16">
        <f>'CPS &gt; Bq'!$I$9*$D66^2+'CPS &gt; Bq'!$J$9*$D66+'CPS &gt; Bq'!$K$9</f>
        <v>5538.32</v>
      </c>
      <c r="N66" s="16" t="str">
        <f t="shared" si="1"/>
        <v>DBP-16-63</v>
      </c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x14ac:dyDescent="0.25">
      <c r="A67" s="16" t="s">
        <v>1049</v>
      </c>
      <c r="B67" s="27">
        <v>40852</v>
      </c>
      <c r="C67" s="16" t="s">
        <v>1135</v>
      </c>
      <c r="D67" s="16">
        <v>400</v>
      </c>
      <c r="E67" s="16" t="s">
        <v>1031</v>
      </c>
      <c r="F67" s="16"/>
      <c r="G67" s="12" t="s">
        <v>696</v>
      </c>
      <c r="H67" s="16">
        <v>16337</v>
      </c>
      <c r="I67" s="16">
        <v>83315</v>
      </c>
      <c r="J67" s="16"/>
      <c r="K67" s="16"/>
      <c r="L67" s="16"/>
      <c r="M67" s="16">
        <f>'CPS &gt; Bq'!$I$9*$D67^2+'CPS &gt; Bq'!$J$9*$D67+'CPS &gt; Bq'!$K$9</f>
        <v>2753.16</v>
      </c>
      <c r="N67" s="16" t="str">
        <f t="shared" si="1"/>
        <v>DBP-16-64</v>
      </c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x14ac:dyDescent="0.25">
      <c r="A68" s="16" t="s">
        <v>1050</v>
      </c>
      <c r="B68" s="27">
        <v>40852</v>
      </c>
      <c r="C68" s="16" t="s">
        <v>1135</v>
      </c>
      <c r="D68" s="16">
        <v>2100</v>
      </c>
      <c r="E68" s="16" t="s">
        <v>1031</v>
      </c>
      <c r="F68" s="16"/>
      <c r="G68" s="12" t="s">
        <v>696</v>
      </c>
      <c r="H68" s="16">
        <v>16337</v>
      </c>
      <c r="I68" s="16">
        <v>83323</v>
      </c>
      <c r="J68" s="16"/>
      <c r="K68" s="16"/>
      <c r="L68" s="16"/>
      <c r="M68" s="16">
        <f>'CPS &gt; Bq'!$I$9*$D68^2+'CPS &gt; Bq'!$J$9*$D68+'CPS &gt; Bq'!$K$9</f>
        <v>14811.09</v>
      </c>
      <c r="N68" s="16" t="str">
        <f t="shared" si="1"/>
        <v>DBP-16-65</v>
      </c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x14ac:dyDescent="0.25">
      <c r="A69" s="16" t="s">
        <v>1051</v>
      </c>
      <c r="B69" s="27">
        <v>40852</v>
      </c>
      <c r="C69" s="16" t="s">
        <v>1135</v>
      </c>
      <c r="D69" s="16">
        <v>1200</v>
      </c>
      <c r="E69" s="16" t="s">
        <v>1031</v>
      </c>
      <c r="F69" s="16"/>
      <c r="G69" s="12" t="s">
        <v>696</v>
      </c>
      <c r="H69" s="16">
        <v>16342</v>
      </c>
      <c r="I69" s="16">
        <v>83321</v>
      </c>
      <c r="J69" s="16"/>
      <c r="K69" s="16"/>
      <c r="L69" s="16"/>
      <c r="M69" s="16">
        <f>'CPS &gt; Bq'!$I$9*$D69^2+'CPS &gt; Bq'!$J$9*$D69+'CPS &gt; Bq'!$K$9</f>
        <v>8355.48</v>
      </c>
      <c r="N69" s="16" t="str">
        <f t="shared" si="1"/>
        <v>DBP-16-66</v>
      </c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 x14ac:dyDescent="0.25">
      <c r="A70" s="16" t="s">
        <v>1052</v>
      </c>
      <c r="B70" s="27">
        <v>40852</v>
      </c>
      <c r="C70" s="16" t="s">
        <v>1135</v>
      </c>
      <c r="D70" s="16">
        <v>400</v>
      </c>
      <c r="E70" s="16" t="s">
        <v>1031</v>
      </c>
      <c r="F70" s="16"/>
      <c r="G70" s="12" t="s">
        <v>696</v>
      </c>
      <c r="H70" s="16">
        <v>16342</v>
      </c>
      <c r="I70" s="16">
        <v>83317</v>
      </c>
      <c r="J70" s="16"/>
      <c r="K70" s="16"/>
      <c r="L70" s="16"/>
      <c r="M70" s="16">
        <f>'CPS &gt; Bq'!$I$9*$D70^2+'CPS &gt; Bq'!$J$9*$D70+'CPS &gt; Bq'!$K$9</f>
        <v>2753.16</v>
      </c>
      <c r="N70" s="16" t="str">
        <f t="shared" si="1"/>
        <v>DBP-16-67</v>
      </c>
      <c r="O70" s="19"/>
      <c r="P70" s="19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25">
      <c r="A71" s="16" t="s">
        <v>1053</v>
      </c>
      <c r="B71" s="27">
        <v>40852</v>
      </c>
      <c r="C71" s="16" t="s">
        <v>1135</v>
      </c>
      <c r="D71" s="16">
        <v>430</v>
      </c>
      <c r="E71" s="16" t="s">
        <v>1031</v>
      </c>
      <c r="F71" s="16"/>
      <c r="G71" s="12" t="s">
        <v>696</v>
      </c>
      <c r="H71" s="16">
        <v>16342</v>
      </c>
      <c r="I71" s="16">
        <v>83301</v>
      </c>
      <c r="J71" s="16" t="s">
        <v>1240</v>
      </c>
      <c r="K71" s="16"/>
      <c r="L71" s="16"/>
      <c r="M71" s="16">
        <f>'CPS &gt; Bq'!$I$9*$D71^2+'CPS &gt; Bq'!$J$9*$D71+'CPS &gt; Bq'!$K$9</f>
        <v>2960.9369999999999</v>
      </c>
      <c r="N71" s="16" t="str">
        <f t="shared" si="1"/>
        <v>DBP-16-68</v>
      </c>
      <c r="O71" s="19" t="s">
        <v>967</v>
      </c>
      <c r="P71" s="19">
        <v>1.4E-3</v>
      </c>
      <c r="Q71" s="21">
        <v>23273</v>
      </c>
      <c r="R71" s="22">
        <v>1992.2</v>
      </c>
      <c r="S71" s="22">
        <v>24.58</v>
      </c>
      <c r="T71" s="22">
        <v>2064.9</v>
      </c>
      <c r="U71" s="22">
        <v>23.71</v>
      </c>
      <c r="V71" s="22">
        <v>2072.5</v>
      </c>
      <c r="W71" s="22">
        <v>23.77</v>
      </c>
      <c r="X71" s="22">
        <v>2039.2</v>
      </c>
      <c r="Y71" s="22">
        <v>25.16</v>
      </c>
    </row>
    <row r="72" spans="1:25" x14ac:dyDescent="0.25">
      <c r="A72" s="16" t="s">
        <v>1054</v>
      </c>
      <c r="B72" s="27">
        <v>40852</v>
      </c>
      <c r="C72" s="16" t="s">
        <v>1135</v>
      </c>
      <c r="D72" s="16">
        <v>550</v>
      </c>
      <c r="E72" s="16" t="s">
        <v>1031</v>
      </c>
      <c r="F72" s="16"/>
      <c r="G72" s="12" t="s">
        <v>696</v>
      </c>
      <c r="H72" s="16">
        <v>16329</v>
      </c>
      <c r="I72" s="16">
        <v>83314</v>
      </c>
      <c r="J72" s="16"/>
      <c r="K72" s="16"/>
      <c r="L72" s="16"/>
      <c r="M72" s="16">
        <f>'CPS &gt; Bq'!$I$9*$D72^2+'CPS &gt; Bq'!$J$9*$D72+'CPS &gt; Bq'!$K$9</f>
        <v>3793.8450000000003</v>
      </c>
      <c r="N72" s="16" t="str">
        <f t="shared" si="1"/>
        <v>DBP-16-69</v>
      </c>
      <c r="O72" s="19"/>
      <c r="P72" s="19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25">
      <c r="A73" s="16" t="s">
        <v>1055</v>
      </c>
      <c r="B73" s="27">
        <v>40852</v>
      </c>
      <c r="C73" s="16" t="s">
        <v>1135</v>
      </c>
      <c r="D73" s="16">
        <v>300</v>
      </c>
      <c r="E73" s="16" t="s">
        <v>1031</v>
      </c>
      <c r="F73" s="16"/>
      <c r="G73" s="12" t="s">
        <v>696</v>
      </c>
      <c r="H73" s="16">
        <v>16348</v>
      </c>
      <c r="I73" s="16">
        <v>83317</v>
      </c>
      <c r="J73" s="16"/>
      <c r="K73" s="16"/>
      <c r="L73" s="16"/>
      <c r="M73" s="16">
        <f>'CPS &gt; Bq'!$I$9*$D73^2+'CPS &gt; Bq'!$J$9*$D73+'CPS &gt; Bq'!$K$9</f>
        <v>2061.87</v>
      </c>
      <c r="N73" s="16" t="str">
        <f t="shared" si="1"/>
        <v>DBP-16-70</v>
      </c>
      <c r="O73" s="19"/>
      <c r="P73" s="19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25">
      <c r="A74" s="16" t="s">
        <v>1056</v>
      </c>
      <c r="B74" s="27">
        <v>40852</v>
      </c>
      <c r="C74" s="16" t="s">
        <v>1135</v>
      </c>
      <c r="D74" s="16">
        <v>250</v>
      </c>
      <c r="E74" s="16" t="s">
        <v>1031</v>
      </c>
      <c r="F74" s="16"/>
      <c r="G74" s="12" t="s">
        <v>696</v>
      </c>
      <c r="H74" s="16">
        <v>16325</v>
      </c>
      <c r="I74" s="16">
        <v>83316</v>
      </c>
      <c r="J74" s="16"/>
      <c r="K74" s="16"/>
      <c r="L74" s="16"/>
      <c r="M74" s="16">
        <f>'CPS &gt; Bq'!$I$9*$D74^2+'CPS &gt; Bq'!$J$9*$D74+'CPS &gt; Bq'!$K$9</f>
        <v>1716.9750000000001</v>
      </c>
      <c r="N74" s="16" t="str">
        <f t="shared" si="1"/>
        <v>DBP-16-71</v>
      </c>
      <c r="O74" s="19"/>
      <c r="P74" s="19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25">
      <c r="A75" s="16" t="s">
        <v>1057</v>
      </c>
      <c r="B75" s="27">
        <v>40852</v>
      </c>
      <c r="C75" s="16" t="s">
        <v>1135</v>
      </c>
      <c r="D75" s="16">
        <v>600</v>
      </c>
      <c r="E75" s="16" t="s">
        <v>1031</v>
      </c>
      <c r="F75" s="16"/>
      <c r="G75" s="12" t="s">
        <v>696</v>
      </c>
      <c r="H75" s="16">
        <v>16301</v>
      </c>
      <c r="I75" s="16">
        <v>83316</v>
      </c>
      <c r="J75" s="16"/>
      <c r="K75" s="16"/>
      <c r="L75" s="16"/>
      <c r="M75" s="16">
        <f>'CPS &gt; Bq'!$I$9*$D75^2+'CPS &gt; Bq'!$J$9*$D75+'CPS &gt; Bq'!$K$9</f>
        <v>4141.74</v>
      </c>
      <c r="N75" s="16" t="str">
        <f t="shared" si="1"/>
        <v>DBP-16-72</v>
      </c>
      <c r="O75" s="19"/>
      <c r="P75" s="19"/>
      <c r="Q75" s="53"/>
      <c r="R75" s="53"/>
      <c r="S75" s="53"/>
      <c r="T75" s="53"/>
      <c r="U75" s="53"/>
      <c r="V75" s="53"/>
      <c r="W75" s="53"/>
      <c r="X75" s="53"/>
      <c r="Y75" s="53"/>
    </row>
    <row r="77" spans="1:25" x14ac:dyDescent="0.25">
      <c r="P77" s="122" t="s">
        <v>43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>
    <oddFooter>&amp;L&amp;F&amp;R&amp;P of &amp;N</oddFooter>
  </headerFooter>
  <rowBreaks count="1" manualBreakCount="1">
    <brk id="52" max="2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14"/>
  <sheetViews>
    <sheetView workbookViewId="0">
      <selection activeCell="L22" sqref="L22"/>
    </sheetView>
  </sheetViews>
  <sheetFormatPr defaultColWidth="8.85546875" defaultRowHeight="15" x14ac:dyDescent="0.25"/>
  <cols>
    <col min="2" max="2" width="11" customWidth="1"/>
    <col min="3" max="3" width="10.140625" customWidth="1"/>
    <col min="5" max="5" width="9" customWidth="1"/>
    <col min="6" max="6" width="12.140625" customWidth="1"/>
    <col min="13" max="13" width="10" customWidth="1"/>
  </cols>
  <sheetData>
    <row r="1" spans="1:25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1482</v>
      </c>
      <c r="Q1" s="15" t="s">
        <v>1483</v>
      </c>
      <c r="R1" s="15" t="s">
        <v>1186</v>
      </c>
      <c r="S1" s="15" t="s">
        <v>1187</v>
      </c>
      <c r="T1" s="15" t="s">
        <v>1188</v>
      </c>
      <c r="U1" s="15" t="s">
        <v>1189</v>
      </c>
      <c r="V1" s="15" t="s">
        <v>950</v>
      </c>
      <c r="W1" s="15" t="s">
        <v>1193</v>
      </c>
      <c r="X1" s="15" t="s">
        <v>1194</v>
      </c>
      <c r="Y1" s="8"/>
    </row>
    <row r="2" spans="1:25" x14ac:dyDescent="0.25">
      <c r="A2" s="32" t="s">
        <v>841</v>
      </c>
      <c r="B2" s="27">
        <v>40706</v>
      </c>
      <c r="C2" s="16" t="s">
        <v>1135</v>
      </c>
      <c r="D2" s="16">
        <v>400</v>
      </c>
      <c r="E2" s="16">
        <v>10</v>
      </c>
      <c r="F2" s="16" t="s">
        <v>948</v>
      </c>
      <c r="G2" s="16"/>
      <c r="H2" s="12" t="s">
        <v>696</v>
      </c>
      <c r="I2" s="16"/>
      <c r="J2" s="16"/>
      <c r="K2" s="16"/>
      <c r="L2" s="16"/>
      <c r="M2" s="26">
        <f>'CPS &gt; Bq'!$I$9*$D2^2+'CPS &gt; Bq'!$J$9*$D2+'CPS &gt; Bq'!$K$9</f>
        <v>2753.16</v>
      </c>
      <c r="N2" s="18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5" x14ac:dyDescent="0.25">
      <c r="A3" s="32" t="s">
        <v>842</v>
      </c>
      <c r="B3" s="27">
        <v>40706</v>
      </c>
      <c r="C3" s="16" t="s">
        <v>1135</v>
      </c>
      <c r="D3" s="16">
        <v>550</v>
      </c>
      <c r="E3" s="16" t="s">
        <v>843</v>
      </c>
      <c r="F3" s="16" t="s">
        <v>844</v>
      </c>
      <c r="G3" s="16"/>
      <c r="H3" s="12" t="s">
        <v>696</v>
      </c>
      <c r="I3" s="16"/>
      <c r="J3" s="16"/>
      <c r="K3" s="16"/>
      <c r="L3" s="16"/>
      <c r="M3" s="26">
        <f>'CPS &gt; Bq'!$I$9*$D3^2+'CPS &gt; Bq'!$J$9*$D3+'CPS &gt; Bq'!$K$9</f>
        <v>3793.8450000000003</v>
      </c>
      <c r="N3" s="18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5" x14ac:dyDescent="0.25">
      <c r="A4" s="32" t="s">
        <v>848</v>
      </c>
      <c r="B4" s="27">
        <v>40706</v>
      </c>
      <c r="C4" s="16" t="s">
        <v>1135</v>
      </c>
      <c r="D4" s="16">
        <v>400</v>
      </c>
      <c r="E4" s="16" t="s">
        <v>843</v>
      </c>
      <c r="F4" s="16" t="s">
        <v>844</v>
      </c>
      <c r="G4" s="16"/>
      <c r="H4" s="12" t="s">
        <v>696</v>
      </c>
      <c r="I4" s="16"/>
      <c r="J4" s="16"/>
      <c r="K4" s="16"/>
      <c r="L4" s="16"/>
      <c r="M4" s="26">
        <f>'CPS &gt; Bq'!$I$9*$D4^2+'CPS &gt; Bq'!$J$9*$D4+'CPS &gt; Bq'!$K$9</f>
        <v>2753.16</v>
      </c>
      <c r="N4" s="18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5" x14ac:dyDescent="0.25">
      <c r="A5" s="32" t="s">
        <v>849</v>
      </c>
      <c r="B5" s="27">
        <v>40706</v>
      </c>
      <c r="C5" s="16" t="s">
        <v>1135</v>
      </c>
      <c r="D5" s="16">
        <v>400</v>
      </c>
      <c r="E5" s="16" t="s">
        <v>843</v>
      </c>
      <c r="F5" s="16"/>
      <c r="G5" s="16"/>
      <c r="H5" s="12" t="s">
        <v>696</v>
      </c>
      <c r="I5" s="16"/>
      <c r="J5" s="16"/>
      <c r="K5" s="16"/>
      <c r="L5" s="16"/>
      <c r="M5" s="26">
        <f>'CPS &gt; Bq'!$I$9*$D5^2+'CPS &gt; Bq'!$J$9*$D5+'CPS &gt; Bq'!$K$9</f>
        <v>2753.16</v>
      </c>
      <c r="N5" s="18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5" x14ac:dyDescent="0.25">
      <c r="A6" s="32" t="s">
        <v>850</v>
      </c>
      <c r="B6" s="27">
        <v>40706</v>
      </c>
      <c r="C6" s="16" t="s">
        <v>1135</v>
      </c>
      <c r="D6" s="16">
        <v>1000</v>
      </c>
      <c r="E6" s="16" t="s">
        <v>843</v>
      </c>
      <c r="F6" s="16"/>
      <c r="G6" s="16"/>
      <c r="H6" s="12" t="s">
        <v>696</v>
      </c>
      <c r="I6" s="16"/>
      <c r="J6" s="16"/>
      <c r="K6" s="16"/>
      <c r="L6" s="16"/>
      <c r="M6" s="26">
        <f>'CPS &gt; Bq'!$I$9*$D6^2+'CPS &gt; Bq'!$J$9*$D6+'CPS &gt; Bq'!$K$9</f>
        <v>6942.9000000000005</v>
      </c>
      <c r="N6" s="18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5" x14ac:dyDescent="0.25">
      <c r="A7" s="32" t="s">
        <v>851</v>
      </c>
      <c r="B7" s="27">
        <v>40706</v>
      </c>
      <c r="C7" s="16" t="s">
        <v>1135</v>
      </c>
      <c r="D7" s="16">
        <v>600</v>
      </c>
      <c r="E7" s="16" t="s">
        <v>843</v>
      </c>
      <c r="F7" s="16"/>
      <c r="G7" s="16"/>
      <c r="H7" s="12" t="s">
        <v>696</v>
      </c>
      <c r="I7" s="16"/>
      <c r="J7" s="16"/>
      <c r="K7" s="16"/>
      <c r="L7" s="16"/>
      <c r="M7" s="26">
        <f>'CPS &gt; Bq'!$I$9*$D7^2+'CPS &gt; Bq'!$J$9*$D7+'CPS &gt; Bq'!$K$9</f>
        <v>4141.74</v>
      </c>
      <c r="N7" s="18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5" x14ac:dyDescent="0.25">
      <c r="A8" s="32" t="s">
        <v>854</v>
      </c>
      <c r="B8" s="27">
        <v>40706</v>
      </c>
      <c r="C8" s="16" t="s">
        <v>1135</v>
      </c>
      <c r="D8" s="16">
        <v>1100</v>
      </c>
      <c r="E8" s="16" t="s">
        <v>843</v>
      </c>
      <c r="F8" s="16" t="s">
        <v>855</v>
      </c>
      <c r="G8" s="16"/>
      <c r="H8" s="12" t="s">
        <v>696</v>
      </c>
      <c r="I8" s="16"/>
      <c r="J8" s="16"/>
      <c r="K8" s="16"/>
      <c r="L8" s="16"/>
      <c r="M8" s="26">
        <f>'CPS &gt; Bq'!$I$9*$D8^2+'CPS &gt; Bq'!$J$9*$D8+'CPS &gt; Bq'!$K$9</f>
        <v>7648.1900000000005</v>
      </c>
      <c r="N8" s="18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5" x14ac:dyDescent="0.25">
      <c r="A9" s="32" t="s">
        <v>856</v>
      </c>
      <c r="B9" s="27">
        <v>40706</v>
      </c>
      <c r="C9" s="16" t="s">
        <v>1135</v>
      </c>
      <c r="D9" s="16">
        <v>800</v>
      </c>
      <c r="E9" s="16">
        <v>5</v>
      </c>
      <c r="F9" s="16" t="s">
        <v>857</v>
      </c>
      <c r="G9" s="16"/>
      <c r="H9" s="12" t="s">
        <v>696</v>
      </c>
      <c r="I9" s="16"/>
      <c r="J9" s="16"/>
      <c r="K9" s="16"/>
      <c r="L9" s="16"/>
      <c r="M9" s="26">
        <f>'CPS &gt; Bq'!$I$9*$D9^2+'CPS &gt; Bq'!$J$9*$D9+'CPS &gt; Bq'!$K$9</f>
        <v>5538.32</v>
      </c>
      <c r="N9" s="18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5" x14ac:dyDescent="0.25">
      <c r="A10" s="32" t="s">
        <v>629</v>
      </c>
      <c r="B10" s="27">
        <v>40706</v>
      </c>
      <c r="C10" s="16" t="s">
        <v>1135</v>
      </c>
      <c r="D10" s="16">
        <v>570</v>
      </c>
      <c r="E10" s="16" t="s">
        <v>843</v>
      </c>
      <c r="F10" s="16" t="s">
        <v>857</v>
      </c>
      <c r="G10" s="16"/>
      <c r="H10" s="12" t="s">
        <v>696</v>
      </c>
      <c r="I10" s="16"/>
      <c r="J10" s="16"/>
      <c r="K10" s="16"/>
      <c r="L10" s="16"/>
      <c r="M10" s="26">
        <f>'CPS &gt; Bq'!$I$9*$D10^2+'CPS &gt; Bq'!$J$9*$D10+'CPS &gt; Bq'!$K$9</f>
        <v>3932.9429999999998</v>
      </c>
      <c r="N10" s="18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5" x14ac:dyDescent="0.25">
      <c r="A11" s="32" t="s">
        <v>630</v>
      </c>
      <c r="B11" s="27">
        <v>40706</v>
      </c>
      <c r="C11" s="16" t="s">
        <v>1135</v>
      </c>
      <c r="D11" s="16">
        <v>230</v>
      </c>
      <c r="E11" s="16" t="s">
        <v>843</v>
      </c>
      <c r="F11" s="16" t="s">
        <v>857</v>
      </c>
      <c r="G11" s="16"/>
      <c r="H11" s="12" t="s">
        <v>696</v>
      </c>
      <c r="I11" s="16"/>
      <c r="J11" s="16"/>
      <c r="K11" s="16"/>
      <c r="L11" s="16"/>
      <c r="M11" s="26">
        <f>'CPS &gt; Bq'!$I$9*$D11^2+'CPS &gt; Bq'!$J$9*$D11+'CPS &gt; Bq'!$K$9</f>
        <v>1579.1569999999999</v>
      </c>
      <c r="N11" s="18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5" x14ac:dyDescent="0.25">
      <c r="A12" s="32" t="s">
        <v>631</v>
      </c>
      <c r="B12" s="27">
        <v>40706</v>
      </c>
      <c r="C12" s="16" t="s">
        <v>1135</v>
      </c>
      <c r="D12" s="16">
        <v>1000</v>
      </c>
      <c r="E12" s="16" t="s">
        <v>843</v>
      </c>
      <c r="F12" s="16" t="s">
        <v>857</v>
      </c>
      <c r="G12" s="16"/>
      <c r="H12" s="12" t="s">
        <v>696</v>
      </c>
      <c r="I12" s="16"/>
      <c r="J12" s="16"/>
      <c r="K12" s="16"/>
      <c r="L12" s="16"/>
      <c r="M12" s="26">
        <f>'CPS &gt; Bq'!$I$9*$D12^2+'CPS &gt; Bq'!$J$9*$D12+'CPS &gt; Bq'!$K$9</f>
        <v>6942.9000000000005</v>
      </c>
      <c r="N12" s="18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5" x14ac:dyDescent="0.25">
      <c r="A13" s="32" t="s">
        <v>632</v>
      </c>
      <c r="B13" s="27">
        <v>40706</v>
      </c>
      <c r="C13" s="16" t="s">
        <v>1135</v>
      </c>
      <c r="D13" s="16">
        <v>1300</v>
      </c>
      <c r="E13" s="16" t="s">
        <v>843</v>
      </c>
      <c r="F13" s="16" t="s">
        <v>857</v>
      </c>
      <c r="G13" s="16"/>
      <c r="H13" s="12" t="s">
        <v>696</v>
      </c>
      <c r="I13" s="16"/>
      <c r="J13" s="16"/>
      <c r="K13" s="16"/>
      <c r="L13" s="16"/>
      <c r="M13" s="26">
        <f>'CPS &gt; Bq'!$I$9*$D13^2+'CPS &gt; Bq'!$J$9*$D13+'CPS &gt; Bq'!$K$9</f>
        <v>9064.77</v>
      </c>
      <c r="N13" s="18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5" x14ac:dyDescent="0.25">
      <c r="A14" s="32" t="s">
        <v>633</v>
      </c>
      <c r="B14" s="27">
        <v>40706</v>
      </c>
      <c r="C14" s="16" t="s">
        <v>1135</v>
      </c>
      <c r="D14" s="16">
        <v>1300</v>
      </c>
      <c r="E14" s="16"/>
      <c r="F14" s="16"/>
      <c r="G14" s="16"/>
      <c r="H14" s="12" t="s">
        <v>696</v>
      </c>
      <c r="I14" s="16"/>
      <c r="J14" s="16"/>
      <c r="K14" s="16"/>
      <c r="L14" s="16"/>
      <c r="M14" s="26">
        <f>'CPS &gt; Bq'!$I$9*$D14^2+'CPS &gt; Bq'!$J$9*$D14+'CPS &gt; Bq'!$K$9</f>
        <v>9064.77</v>
      </c>
      <c r="N14" s="18"/>
      <c r="O14" s="16"/>
      <c r="P14" s="16"/>
      <c r="Q14" s="16"/>
      <c r="R14" s="16"/>
      <c r="S14" s="16"/>
      <c r="T14" s="16"/>
      <c r="U14" s="16"/>
      <c r="V14" s="16"/>
      <c r="W14" s="16"/>
      <c r="X14" s="16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9"/>
  <sheetViews>
    <sheetView topLeftCell="L8" workbookViewId="0">
      <selection activeCell="AA32" sqref="AA32"/>
    </sheetView>
  </sheetViews>
  <sheetFormatPr defaultColWidth="8.85546875" defaultRowHeight="15" x14ac:dyDescent="0.25"/>
  <cols>
    <col min="1" max="1" width="10" bestFit="1" customWidth="1"/>
    <col min="2" max="2" width="10.7109375" bestFit="1" customWidth="1"/>
    <col min="3" max="3" width="9.7109375" bestFit="1" customWidth="1"/>
    <col min="4" max="4" width="10.7109375" bestFit="1" customWidth="1"/>
    <col min="5" max="5" width="18.85546875" customWidth="1"/>
    <col min="6" max="6" width="11.85546875" bestFit="1" customWidth="1"/>
    <col min="7" max="7" width="3.42578125" bestFit="1" customWidth="1"/>
    <col min="8" max="8" width="8.85546875" bestFit="1" customWidth="1"/>
    <col min="9" max="9" width="7.28515625" bestFit="1" customWidth="1"/>
    <col min="10" max="10" width="12.140625" style="63" bestFit="1" customWidth="1"/>
    <col min="11" max="11" width="13.140625" bestFit="1" customWidth="1"/>
    <col min="12" max="12" width="12.85546875" bestFit="1" customWidth="1"/>
    <col min="13" max="13" width="11.42578125" bestFit="1" customWidth="1"/>
    <col min="14" max="14" width="11" customWidth="1"/>
    <col min="15" max="16" width="12.140625" customWidth="1"/>
    <col min="17" max="17" width="13.7109375" customWidth="1"/>
    <col min="18" max="18" width="14.28515625" bestFit="1" customWidth="1"/>
    <col min="19" max="19" width="11.28515625" bestFit="1" customWidth="1"/>
    <col min="20" max="20" width="13.7109375" bestFit="1" customWidth="1"/>
    <col min="21" max="21" width="11.28515625" bestFit="1" customWidth="1"/>
    <col min="22" max="22" width="14.28515625" bestFit="1" customWidth="1"/>
    <col min="23" max="23" width="11.28515625" bestFit="1" customWidth="1"/>
    <col min="24" max="24" width="14.42578125" bestFit="1" customWidth="1"/>
    <col min="25" max="25" width="11.28515625" bestFit="1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68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30" t="s">
        <v>507</v>
      </c>
      <c r="B2" s="44">
        <v>40920</v>
      </c>
      <c r="C2" s="43" t="s">
        <v>1134</v>
      </c>
      <c r="D2" s="16">
        <v>450</v>
      </c>
      <c r="E2" s="16" t="s">
        <v>36</v>
      </c>
      <c r="F2" s="16"/>
      <c r="G2" s="16" t="s">
        <v>696</v>
      </c>
      <c r="H2" s="12">
        <v>16207</v>
      </c>
      <c r="I2" s="16">
        <v>83355</v>
      </c>
      <c r="J2" s="33"/>
      <c r="K2" s="16"/>
      <c r="L2" s="16"/>
      <c r="M2" s="26">
        <f>'CPS &gt; Bq'!$I$9*$D2^2+'CPS &gt; Bq'!$J$9*$D2+'CPS &gt; Bq'!$K$9</f>
        <v>3099.5550000000003</v>
      </c>
      <c r="N2" s="18" t="str">
        <f>A2</f>
        <v>DBP-18 01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x14ac:dyDescent="0.25">
      <c r="A3" s="30" t="s">
        <v>508</v>
      </c>
      <c r="B3" s="44">
        <v>40920</v>
      </c>
      <c r="C3" s="43" t="s">
        <v>1134</v>
      </c>
      <c r="D3" s="16">
        <v>280</v>
      </c>
      <c r="E3" s="16" t="s">
        <v>37</v>
      </c>
      <c r="F3" s="16"/>
      <c r="G3" s="16"/>
      <c r="H3" s="16">
        <v>16207</v>
      </c>
      <c r="I3" s="16">
        <v>83355</v>
      </c>
      <c r="J3" s="33"/>
      <c r="K3" s="16"/>
      <c r="L3" s="16"/>
      <c r="M3" s="26">
        <f>'CPS &gt; Bq'!$I$9*$D3^2+'CPS &gt; Bq'!$J$9*$D3+'CPS &gt; Bq'!$K$9</f>
        <v>1923.8520000000001</v>
      </c>
      <c r="N3" s="18" t="str">
        <f t="shared" ref="N3:N20" si="0">A3</f>
        <v>DBP-18 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x14ac:dyDescent="0.25">
      <c r="A4" s="30" t="s">
        <v>509</v>
      </c>
      <c r="B4" s="44">
        <v>40920</v>
      </c>
      <c r="C4" s="43" t="s">
        <v>1134</v>
      </c>
      <c r="D4" s="16">
        <v>580</v>
      </c>
      <c r="E4" s="16" t="s">
        <v>37</v>
      </c>
      <c r="F4" s="16"/>
      <c r="G4" s="16"/>
      <c r="H4" s="16">
        <v>16201</v>
      </c>
      <c r="I4" s="16">
        <v>83359</v>
      </c>
      <c r="J4" s="33"/>
      <c r="K4" s="16"/>
      <c r="L4" s="16"/>
      <c r="M4" s="26">
        <f>'CPS &gt; Bq'!$I$9*$D4^2+'CPS &gt; Bq'!$J$9*$D4+'CPS &gt; Bq'!$K$9</f>
        <v>4002.5219999999999</v>
      </c>
      <c r="N4" s="18" t="str">
        <f t="shared" si="0"/>
        <v>DBP-18 03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x14ac:dyDescent="0.25">
      <c r="A5" s="30" t="s">
        <v>510</v>
      </c>
      <c r="B5" s="44">
        <v>40920</v>
      </c>
      <c r="C5" s="43" t="s">
        <v>1134</v>
      </c>
      <c r="D5" s="16">
        <v>600</v>
      </c>
      <c r="E5" s="16" t="s">
        <v>38</v>
      </c>
      <c r="F5" s="16"/>
      <c r="G5" s="16"/>
      <c r="H5" s="16">
        <v>16218</v>
      </c>
      <c r="I5" s="16">
        <v>83349</v>
      </c>
      <c r="J5" s="33"/>
      <c r="K5" s="16"/>
      <c r="L5" s="16"/>
      <c r="M5" s="26">
        <f>'CPS &gt; Bq'!$I$9*$D5^2+'CPS &gt; Bq'!$J$9*$D5+'CPS &gt; Bq'!$K$9</f>
        <v>4141.74</v>
      </c>
      <c r="N5" s="18" t="str">
        <f t="shared" si="0"/>
        <v>DBP-18 04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6" x14ac:dyDescent="0.25">
      <c r="A6" s="30" t="s">
        <v>738</v>
      </c>
      <c r="B6" s="44">
        <v>40920</v>
      </c>
      <c r="C6" s="43" t="s">
        <v>1134</v>
      </c>
      <c r="D6" s="16">
        <v>400</v>
      </c>
      <c r="E6" s="16" t="s">
        <v>38</v>
      </c>
      <c r="F6" s="16"/>
      <c r="G6" s="16"/>
      <c r="H6" s="16">
        <v>16200</v>
      </c>
      <c r="I6" s="16">
        <v>83360</v>
      </c>
      <c r="J6" s="33"/>
      <c r="K6" s="16"/>
      <c r="L6" s="16"/>
      <c r="M6" s="26">
        <f>'CPS &gt; Bq'!$I$9*$D6^2+'CPS &gt; Bq'!$J$9*$D6+'CPS &gt; Bq'!$K$9</f>
        <v>2753.16</v>
      </c>
      <c r="N6" s="18" t="str">
        <f t="shared" si="0"/>
        <v>DBP-18 05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6" x14ac:dyDescent="0.25">
      <c r="A7" s="30" t="s">
        <v>739</v>
      </c>
      <c r="B7" s="44">
        <v>40920</v>
      </c>
      <c r="C7" s="43" t="s">
        <v>1134</v>
      </c>
      <c r="D7" s="16">
        <v>600</v>
      </c>
      <c r="E7" s="16" t="s">
        <v>39</v>
      </c>
      <c r="F7" s="16"/>
      <c r="G7" s="16"/>
      <c r="H7" s="16">
        <v>16222</v>
      </c>
      <c r="I7" s="16">
        <v>83354</v>
      </c>
      <c r="J7" s="33"/>
      <c r="K7" s="16"/>
      <c r="L7" s="16"/>
      <c r="M7" s="26">
        <f>'CPS &gt; Bq'!$I$9*$D7^2+'CPS &gt; Bq'!$J$9*$D7+'CPS &gt; Bq'!$K$9</f>
        <v>4141.74</v>
      </c>
      <c r="N7" s="18" t="str">
        <f t="shared" si="0"/>
        <v>DBP-18 06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6" x14ac:dyDescent="0.25">
      <c r="A8" s="30" t="s">
        <v>740</v>
      </c>
      <c r="B8" s="44">
        <v>40920</v>
      </c>
      <c r="C8" s="43" t="s">
        <v>1134</v>
      </c>
      <c r="D8" s="16">
        <v>230</v>
      </c>
      <c r="E8" s="16" t="s">
        <v>38</v>
      </c>
      <c r="F8" s="16"/>
      <c r="G8" s="16"/>
      <c r="H8" s="16">
        <v>16208</v>
      </c>
      <c r="I8" s="16">
        <v>83357</v>
      </c>
      <c r="J8" s="33"/>
      <c r="K8" s="16"/>
      <c r="L8" s="16"/>
      <c r="M8" s="26">
        <f>'CPS &gt; Bq'!$I$9*$D8^2+'CPS &gt; Bq'!$J$9*$D8+'CPS &gt; Bq'!$K$9</f>
        <v>1579.1569999999999</v>
      </c>
      <c r="N8" s="18" t="str">
        <f t="shared" si="0"/>
        <v>DBP-18 07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6" x14ac:dyDescent="0.25">
      <c r="A9" s="30" t="s">
        <v>741</v>
      </c>
      <c r="B9" s="44">
        <v>40920</v>
      </c>
      <c r="C9" s="43" t="s">
        <v>1134</v>
      </c>
      <c r="D9" s="16">
        <v>700</v>
      </c>
      <c r="E9" s="16" t="s">
        <v>36</v>
      </c>
      <c r="F9" s="16"/>
      <c r="G9" s="16"/>
      <c r="H9" s="16">
        <v>16223</v>
      </c>
      <c r="I9" s="16">
        <v>83348</v>
      </c>
      <c r="J9" s="33"/>
      <c r="K9" s="16"/>
      <c r="L9" s="16"/>
      <c r="M9" s="26">
        <f>'CPS &gt; Bq'!$I$9*$D9^2+'CPS &gt; Bq'!$J$9*$D9+'CPS &gt; Bq'!$K$9</f>
        <v>4839.03</v>
      </c>
      <c r="N9" s="18" t="str">
        <f t="shared" si="0"/>
        <v>DBP-18 08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6" x14ac:dyDescent="0.25">
      <c r="A10" s="30" t="s">
        <v>742</v>
      </c>
      <c r="B10" s="44">
        <v>40920</v>
      </c>
      <c r="C10" s="43" t="s">
        <v>1134</v>
      </c>
      <c r="D10" s="16">
        <v>230</v>
      </c>
      <c r="E10" s="16" t="s">
        <v>38</v>
      </c>
      <c r="F10" s="16"/>
      <c r="G10" s="16"/>
      <c r="H10" s="16">
        <v>16227</v>
      </c>
      <c r="I10" s="16">
        <v>83342</v>
      </c>
      <c r="J10" s="33"/>
      <c r="K10" s="16"/>
      <c r="L10" s="16"/>
      <c r="M10" s="26">
        <f>'CPS &gt; Bq'!$I$9*$D10^2+'CPS &gt; Bq'!$J$9*$D10+'CPS &gt; Bq'!$K$9</f>
        <v>1579.1569999999999</v>
      </c>
      <c r="N10" s="18" t="str">
        <f t="shared" si="0"/>
        <v>DBP-18 09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6" x14ac:dyDescent="0.25">
      <c r="A11" s="30" t="s">
        <v>743</v>
      </c>
      <c r="B11" s="44">
        <v>40920</v>
      </c>
      <c r="C11" s="43" t="s">
        <v>1134</v>
      </c>
      <c r="D11" s="16">
        <v>480</v>
      </c>
      <c r="E11" s="16" t="s">
        <v>40</v>
      </c>
      <c r="F11" s="16"/>
      <c r="G11" s="16"/>
      <c r="H11" s="16">
        <v>16232</v>
      </c>
      <c r="I11" s="16">
        <v>83343</v>
      </c>
      <c r="J11" s="33"/>
      <c r="K11" s="16"/>
      <c r="L11" s="16"/>
      <c r="M11" s="26">
        <f>'CPS &gt; Bq'!$I$9*$D11^2+'CPS &gt; Bq'!$J$9*$D11+'CPS &gt; Bq'!$K$9</f>
        <v>3307.6320000000001</v>
      </c>
      <c r="N11" s="18" t="str">
        <f t="shared" si="0"/>
        <v>DBP-18 10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6" x14ac:dyDescent="0.25">
      <c r="A12" s="30" t="s">
        <v>744</v>
      </c>
      <c r="B12" s="44">
        <v>40920</v>
      </c>
      <c r="C12" s="43" t="s">
        <v>1134</v>
      </c>
      <c r="D12" s="16">
        <v>230</v>
      </c>
      <c r="E12" s="16" t="s">
        <v>39</v>
      </c>
      <c r="F12" s="16"/>
      <c r="G12" s="16"/>
      <c r="H12" s="16">
        <v>16253</v>
      </c>
      <c r="I12" s="16">
        <v>83339</v>
      </c>
      <c r="J12" s="33"/>
      <c r="K12" s="16"/>
      <c r="L12" s="16"/>
      <c r="M12" s="26">
        <f>'CPS &gt; Bq'!$I$9*$D12^2+'CPS &gt; Bq'!$J$9*$D12+'CPS &gt; Bq'!$K$9</f>
        <v>1579.1569999999999</v>
      </c>
      <c r="N12" s="18" t="str">
        <f t="shared" si="0"/>
        <v>DBP-18 11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6" x14ac:dyDescent="0.25">
      <c r="A13" s="30" t="s">
        <v>745</v>
      </c>
      <c r="B13" s="44">
        <v>40920</v>
      </c>
      <c r="C13" s="43" t="s">
        <v>1134</v>
      </c>
      <c r="D13" s="16">
        <v>450</v>
      </c>
      <c r="E13" s="16" t="s">
        <v>36</v>
      </c>
      <c r="F13" s="16"/>
      <c r="G13" s="16"/>
      <c r="H13" s="16">
        <v>16244</v>
      </c>
      <c r="I13" s="16">
        <v>83335</v>
      </c>
      <c r="J13" s="33"/>
      <c r="K13" s="16"/>
      <c r="L13" s="16"/>
      <c r="M13" s="26">
        <f>'CPS &gt; Bq'!$I$9*$D13^2+'CPS &gt; Bq'!$J$9*$D13+'CPS &gt; Bq'!$K$9</f>
        <v>3099.5550000000003</v>
      </c>
      <c r="N13" s="18" t="str">
        <f t="shared" si="0"/>
        <v>DBP-18 12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6" x14ac:dyDescent="0.25">
      <c r="A14" s="30" t="s">
        <v>746</v>
      </c>
      <c r="B14" s="44">
        <v>40920</v>
      </c>
      <c r="C14" s="43" t="s">
        <v>1134</v>
      </c>
      <c r="D14" s="16">
        <v>290</v>
      </c>
      <c r="E14" s="16" t="s">
        <v>38</v>
      </c>
      <c r="F14" s="16"/>
      <c r="G14" s="16"/>
      <c r="H14" s="16">
        <v>16255</v>
      </c>
      <c r="I14" s="16">
        <v>83339</v>
      </c>
      <c r="J14" s="33"/>
      <c r="K14" s="16"/>
      <c r="L14" s="16"/>
      <c r="M14" s="26">
        <f>'CPS &gt; Bq'!$I$9*$D14^2+'CPS &gt; Bq'!$J$9*$D14+'CPS &gt; Bq'!$K$9</f>
        <v>1992.8510000000001</v>
      </c>
      <c r="N14" s="18" t="str">
        <f t="shared" si="0"/>
        <v>DBP-18 13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6" x14ac:dyDescent="0.25">
      <c r="A15" s="30" t="s">
        <v>747</v>
      </c>
      <c r="B15" s="44">
        <v>40920</v>
      </c>
      <c r="C15" s="43" t="s">
        <v>1134</v>
      </c>
      <c r="D15" s="16">
        <v>250</v>
      </c>
      <c r="E15" s="16" t="s">
        <v>39</v>
      </c>
      <c r="F15" s="16"/>
      <c r="G15" s="16"/>
      <c r="H15" s="16">
        <v>16249</v>
      </c>
      <c r="I15" s="16">
        <v>83340</v>
      </c>
      <c r="J15" s="33"/>
      <c r="K15" s="16"/>
      <c r="L15" s="16"/>
      <c r="M15" s="26">
        <f>'CPS &gt; Bq'!$I$9*$D15^2+'CPS &gt; Bq'!$J$9*$D15+'CPS &gt; Bq'!$K$9</f>
        <v>1716.9750000000001</v>
      </c>
      <c r="N15" s="18" t="str">
        <f t="shared" si="0"/>
        <v>DBP-18 14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6" x14ac:dyDescent="0.25">
      <c r="A16" s="30" t="s">
        <v>748</v>
      </c>
      <c r="B16" s="44">
        <v>40920</v>
      </c>
      <c r="C16" s="43" t="s">
        <v>1134</v>
      </c>
      <c r="D16" s="16">
        <v>250</v>
      </c>
      <c r="E16" s="16" t="s">
        <v>38</v>
      </c>
      <c r="F16" s="16"/>
      <c r="G16" s="16"/>
      <c r="H16" s="16">
        <v>16260</v>
      </c>
      <c r="I16" s="16">
        <v>83336</v>
      </c>
      <c r="J16" s="33"/>
      <c r="K16" s="16"/>
      <c r="L16" s="16"/>
      <c r="M16" s="26">
        <f>'CPS &gt; Bq'!$I$9*$D16^2+'CPS &gt; Bq'!$J$9*$D16+'CPS &gt; Bq'!$K$9</f>
        <v>1716.9750000000001</v>
      </c>
      <c r="N16" s="18" t="str">
        <f t="shared" si="0"/>
        <v>DBP-18 15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6" x14ac:dyDescent="0.25">
      <c r="A17" s="30" t="s">
        <v>957</v>
      </c>
      <c r="B17" s="44">
        <v>40920</v>
      </c>
      <c r="C17" s="43" t="s">
        <v>1134</v>
      </c>
      <c r="D17" s="16">
        <v>1000</v>
      </c>
      <c r="E17" s="16" t="s">
        <v>36</v>
      </c>
      <c r="F17" s="16"/>
      <c r="G17" s="16"/>
      <c r="H17" s="16">
        <v>16275</v>
      </c>
      <c r="I17" s="16">
        <v>83322</v>
      </c>
      <c r="J17" s="33"/>
      <c r="K17" s="16"/>
      <c r="L17" s="16"/>
      <c r="M17" s="26">
        <f>'CPS &gt; Bq'!$I$9*$D17^2+'CPS &gt; Bq'!$J$9*$D17+'CPS &gt; Bq'!$K$9</f>
        <v>6942.9000000000005</v>
      </c>
      <c r="N17" s="18" t="str">
        <f t="shared" si="0"/>
        <v>DBP-18 16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6" x14ac:dyDescent="0.25">
      <c r="A18" s="30" t="s">
        <v>958</v>
      </c>
      <c r="B18" s="44">
        <v>40920</v>
      </c>
      <c r="C18" s="43" t="s">
        <v>1134</v>
      </c>
      <c r="D18" s="16">
        <v>1100</v>
      </c>
      <c r="E18" s="16" t="s">
        <v>39</v>
      </c>
      <c r="F18" s="16"/>
      <c r="G18" s="16"/>
      <c r="H18" s="16">
        <v>16262</v>
      </c>
      <c r="I18" s="16">
        <v>83333</v>
      </c>
      <c r="J18" s="33"/>
      <c r="K18" s="16"/>
      <c r="L18" s="16"/>
      <c r="M18" s="26">
        <f>'CPS &gt; Bq'!$I$9*$D18^2+'CPS &gt; Bq'!$J$9*$D18+'CPS &gt; Bq'!$K$9</f>
        <v>7648.1900000000005</v>
      </c>
      <c r="N18" s="18" t="str">
        <f t="shared" si="0"/>
        <v>DBP-18 17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6" x14ac:dyDescent="0.25">
      <c r="A19" s="30" t="s">
        <v>959</v>
      </c>
      <c r="B19" s="44">
        <v>40920</v>
      </c>
      <c r="C19" s="43" t="s">
        <v>1134</v>
      </c>
      <c r="D19" s="16">
        <v>1000</v>
      </c>
      <c r="E19" s="16" t="s">
        <v>38</v>
      </c>
      <c r="F19" s="16"/>
      <c r="G19" s="16"/>
      <c r="H19" s="16">
        <v>16274</v>
      </c>
      <c r="I19" s="16">
        <v>83320</v>
      </c>
      <c r="J19" s="33" t="s">
        <v>1240</v>
      </c>
      <c r="K19" s="16"/>
      <c r="L19" s="16"/>
      <c r="M19" s="26">
        <f>'CPS &gt; Bq'!$I$9*$D19^2+'CPS &gt; Bq'!$J$9*$D19+'CPS &gt; Bq'!$K$9</f>
        <v>6942.9000000000005</v>
      </c>
      <c r="N19" s="20" t="s">
        <v>367</v>
      </c>
      <c r="O19" s="20" t="s">
        <v>620</v>
      </c>
      <c r="P19" s="20">
        <v>1.4999999999999999E-2</v>
      </c>
      <c r="Q19" s="21">
        <v>18008</v>
      </c>
      <c r="R19" s="22">
        <v>4751.1000000000004</v>
      </c>
      <c r="S19" s="22">
        <v>24.4</v>
      </c>
      <c r="T19" s="22">
        <v>5814.9</v>
      </c>
      <c r="U19" s="22">
        <v>23.57</v>
      </c>
      <c r="V19" s="22">
        <v>5606.3</v>
      </c>
      <c r="W19" s="22">
        <v>23.7</v>
      </c>
      <c r="X19" s="22">
        <v>5272.2</v>
      </c>
      <c r="Y19" s="22">
        <v>24.73</v>
      </c>
    </row>
    <row r="20" spans="1:26" x14ac:dyDescent="0.25">
      <c r="A20" s="30" t="s">
        <v>516</v>
      </c>
      <c r="B20" s="44">
        <v>40920</v>
      </c>
      <c r="C20" s="43" t="s">
        <v>1134</v>
      </c>
      <c r="D20" s="16">
        <v>300</v>
      </c>
      <c r="E20" s="16" t="s">
        <v>39</v>
      </c>
      <c r="F20" s="16"/>
      <c r="G20" s="16"/>
      <c r="H20" s="16">
        <v>16274</v>
      </c>
      <c r="I20" s="16">
        <v>83318</v>
      </c>
      <c r="J20" s="33"/>
      <c r="K20" s="16"/>
      <c r="L20" s="16"/>
      <c r="M20" s="26">
        <f>'CPS &gt; Bq'!$I$9*$D20^2+'CPS &gt; Bq'!$J$9*$D20+'CPS &gt; Bq'!$K$9</f>
        <v>2061.87</v>
      </c>
      <c r="N20" s="39" t="str">
        <f t="shared" si="0"/>
        <v>DBP-18 19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6" x14ac:dyDescent="0.25">
      <c r="A21" s="30" t="s">
        <v>749</v>
      </c>
      <c r="B21" s="44">
        <v>40920</v>
      </c>
      <c r="C21" s="43" t="s">
        <v>1134</v>
      </c>
      <c r="D21" s="16">
        <v>300</v>
      </c>
      <c r="E21" s="16" t="s">
        <v>38</v>
      </c>
      <c r="F21" s="16"/>
      <c r="G21" s="16"/>
      <c r="H21" s="16">
        <v>16262</v>
      </c>
      <c r="I21" s="16">
        <v>83329</v>
      </c>
      <c r="J21" s="33" t="s">
        <v>1240</v>
      </c>
      <c r="K21" s="16"/>
      <c r="L21" s="16"/>
      <c r="M21" s="26">
        <f>'CPS &gt; Bq'!$I$9*$D21^2+'CPS &gt; Bq'!$J$9*$D21+'CPS &gt; Bq'!$K$9</f>
        <v>2061.87</v>
      </c>
      <c r="N21" s="20" t="s">
        <v>368</v>
      </c>
      <c r="O21" s="20" t="s">
        <v>835</v>
      </c>
      <c r="P21" s="20">
        <v>3.5000000000000003E-2</v>
      </c>
      <c r="Q21" s="21">
        <v>57856</v>
      </c>
      <c r="R21" s="22">
        <v>941.22</v>
      </c>
      <c r="S21" s="22">
        <v>24.88</v>
      </c>
      <c r="T21" s="22">
        <v>1095.8</v>
      </c>
      <c r="U21" s="22">
        <v>23.66</v>
      </c>
      <c r="V21" s="22">
        <v>1059.5999999999999</v>
      </c>
      <c r="W21" s="22">
        <v>23.75</v>
      </c>
      <c r="X21" s="22">
        <v>999.44</v>
      </c>
      <c r="Y21" s="22">
        <v>25.44</v>
      </c>
    </row>
    <row r="22" spans="1:26" s="1" customFormat="1" ht="30" customHeight="1" x14ac:dyDescent="0.25">
      <c r="A22" s="12" t="s">
        <v>1081</v>
      </c>
      <c r="B22" s="12" t="s">
        <v>1132</v>
      </c>
      <c r="C22" s="12" t="s">
        <v>1133</v>
      </c>
      <c r="D22" s="12" t="s">
        <v>1136</v>
      </c>
      <c r="E22" s="12" t="s">
        <v>1105</v>
      </c>
      <c r="F22" s="12" t="s">
        <v>1484</v>
      </c>
      <c r="G22" s="12" t="s">
        <v>696</v>
      </c>
      <c r="H22" s="12" t="s">
        <v>697</v>
      </c>
      <c r="I22" s="12" t="s">
        <v>698</v>
      </c>
      <c r="J22" s="68" t="s">
        <v>1294</v>
      </c>
      <c r="K22" s="12" t="s">
        <v>1385</v>
      </c>
      <c r="L22" s="12" t="s">
        <v>1386</v>
      </c>
      <c r="M22" s="13" t="s">
        <v>1185</v>
      </c>
      <c r="N22" s="14" t="s">
        <v>685</v>
      </c>
      <c r="O22" s="14" t="s">
        <v>966</v>
      </c>
      <c r="P22" s="14" t="s">
        <v>172</v>
      </c>
      <c r="Q22" s="14" t="s">
        <v>1482</v>
      </c>
      <c r="R22" s="15" t="s">
        <v>1483</v>
      </c>
      <c r="S22" s="15" t="s">
        <v>1186</v>
      </c>
      <c r="T22" s="15" t="s">
        <v>1187</v>
      </c>
      <c r="U22" s="15" t="s">
        <v>1188</v>
      </c>
      <c r="V22" s="15" t="s">
        <v>1189</v>
      </c>
      <c r="W22" s="15" t="s">
        <v>950</v>
      </c>
      <c r="X22" s="15" t="s">
        <v>1193</v>
      </c>
      <c r="Y22" s="15" t="s">
        <v>1194</v>
      </c>
      <c r="Z22" s="8"/>
    </row>
    <row r="23" spans="1:26" x14ac:dyDescent="0.25">
      <c r="A23" s="30" t="s">
        <v>57</v>
      </c>
      <c r="B23" s="44">
        <v>40920</v>
      </c>
      <c r="C23" s="43" t="s">
        <v>1134</v>
      </c>
      <c r="D23" s="30">
        <v>450</v>
      </c>
      <c r="E23" s="16" t="s">
        <v>38</v>
      </c>
      <c r="F23" s="16"/>
      <c r="G23" s="16"/>
      <c r="H23" s="30">
        <v>16265</v>
      </c>
      <c r="I23" s="30">
        <v>83332</v>
      </c>
      <c r="J23" s="33" t="s">
        <v>1240</v>
      </c>
      <c r="K23" s="16"/>
      <c r="L23" s="16"/>
      <c r="M23" s="26">
        <f>'CPS &gt; Bq'!$I$9*$D23^2+'CPS &gt; Bq'!$J$9*$D23+'CPS &gt; Bq'!$K$9</f>
        <v>3099.5550000000003</v>
      </c>
      <c r="N23" s="20" t="s">
        <v>293</v>
      </c>
      <c r="O23" s="16" t="s">
        <v>1330</v>
      </c>
      <c r="P23" s="16">
        <v>0.01</v>
      </c>
      <c r="Q23" s="16">
        <v>15228</v>
      </c>
      <c r="R23" s="42">
        <v>1609.8</v>
      </c>
      <c r="S23" s="42">
        <v>31</v>
      </c>
      <c r="T23" s="42">
        <v>1761.7</v>
      </c>
      <c r="U23" s="42">
        <v>29.48</v>
      </c>
      <c r="V23" s="42">
        <v>1655.5</v>
      </c>
      <c r="W23" s="42">
        <v>29.52</v>
      </c>
      <c r="X23" s="42">
        <v>1713.3</v>
      </c>
      <c r="Y23" s="42">
        <v>32.36</v>
      </c>
    </row>
    <row r="24" spans="1:26" x14ac:dyDescent="0.25">
      <c r="A24" s="30" t="s">
        <v>58</v>
      </c>
      <c r="B24" s="44">
        <v>40920</v>
      </c>
      <c r="C24" s="43" t="s">
        <v>1134</v>
      </c>
      <c r="D24" s="30">
        <v>500</v>
      </c>
      <c r="E24" s="16" t="s">
        <v>292</v>
      </c>
      <c r="F24" s="16"/>
      <c r="G24" s="16"/>
      <c r="H24" s="30">
        <v>16266</v>
      </c>
      <c r="I24" s="30">
        <v>83331</v>
      </c>
      <c r="J24" s="33"/>
      <c r="K24" s="16"/>
      <c r="L24" s="16"/>
      <c r="M24" s="26">
        <f>'CPS &gt; Bq'!$I$9*$D24^2+'CPS &gt; Bq'!$J$9*$D24+'CPS &gt; Bq'!$K$9</f>
        <v>3446.4500000000003</v>
      </c>
      <c r="N24" s="20" t="s">
        <v>294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6" x14ac:dyDescent="0.25">
      <c r="A25" s="30" t="s">
        <v>59</v>
      </c>
      <c r="B25" s="44">
        <v>40920</v>
      </c>
      <c r="C25" s="43" t="s">
        <v>1134</v>
      </c>
      <c r="D25" s="30">
        <v>3400</v>
      </c>
      <c r="E25" s="16" t="s">
        <v>40</v>
      </c>
      <c r="F25" s="16"/>
      <c r="G25" s="16"/>
      <c r="H25" s="30">
        <v>16266</v>
      </c>
      <c r="I25" s="30">
        <v>83336</v>
      </c>
      <c r="J25" s="33"/>
      <c r="K25" s="16"/>
      <c r="L25" s="16"/>
      <c r="M25" s="26">
        <f>'CPS &gt; Bq'!$I$9*$D25^2+'CPS &gt; Bq'!$J$9*$D25+'CPS &gt; Bq'!$K$9</f>
        <v>24421.86</v>
      </c>
      <c r="N25" s="20" t="s">
        <v>419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6" x14ac:dyDescent="0.25">
      <c r="A26" s="30" t="s">
        <v>60</v>
      </c>
      <c r="B26" s="44">
        <v>40920</v>
      </c>
      <c r="C26" s="43" t="s">
        <v>1134</v>
      </c>
      <c r="D26" s="30">
        <v>1800</v>
      </c>
      <c r="E26" s="16" t="s">
        <v>36</v>
      </c>
      <c r="F26" s="16"/>
      <c r="G26" s="16"/>
      <c r="H26" s="30">
        <v>16284</v>
      </c>
      <c r="I26" s="30">
        <v>83314</v>
      </c>
      <c r="J26" s="33"/>
      <c r="K26" s="16"/>
      <c r="L26" s="16"/>
      <c r="M26" s="26">
        <f>'CPS &gt; Bq'!$I$9*$D26^2+'CPS &gt; Bq'!$J$9*$D26+'CPS &gt; Bq'!$K$9</f>
        <v>12641.220000000001</v>
      </c>
      <c r="N26" s="20" t="s">
        <v>420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6" x14ac:dyDescent="0.25">
      <c r="A27" s="30" t="s">
        <v>61</v>
      </c>
      <c r="B27" s="44">
        <v>40920</v>
      </c>
      <c r="C27" s="43" t="s">
        <v>1134</v>
      </c>
      <c r="D27" s="30">
        <v>430</v>
      </c>
      <c r="E27" s="16" t="s">
        <v>39</v>
      </c>
      <c r="F27" s="16"/>
      <c r="G27" s="16"/>
      <c r="H27" s="30">
        <v>16274</v>
      </c>
      <c r="I27" s="30">
        <v>83323</v>
      </c>
      <c r="J27" s="33"/>
      <c r="K27" s="16"/>
      <c r="L27" s="16"/>
      <c r="M27" s="26">
        <f>'CPS &gt; Bq'!$I$9*$D27^2+'CPS &gt; Bq'!$J$9*$D27+'CPS &gt; Bq'!$K$9</f>
        <v>2960.9369999999999</v>
      </c>
      <c r="N27" s="20" t="s">
        <v>421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6" x14ac:dyDescent="0.25">
      <c r="A28" s="30" t="s">
        <v>62</v>
      </c>
      <c r="B28" s="44">
        <v>40920</v>
      </c>
      <c r="C28" s="43" t="s">
        <v>1134</v>
      </c>
      <c r="D28" s="30">
        <v>300</v>
      </c>
      <c r="E28" s="16" t="s">
        <v>39</v>
      </c>
      <c r="F28" s="16"/>
      <c r="G28" s="16"/>
      <c r="H28" s="30">
        <v>16282</v>
      </c>
      <c r="I28" s="30">
        <v>83315</v>
      </c>
      <c r="J28" s="33"/>
      <c r="K28" s="16"/>
      <c r="L28" s="16"/>
      <c r="M28" s="26">
        <f>'CPS &gt; Bq'!$I$9*$D28^2+'CPS &gt; Bq'!$J$9*$D28+'CPS &gt; Bq'!$K$9</f>
        <v>2061.87</v>
      </c>
      <c r="N28" s="20" t="s">
        <v>422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6" x14ac:dyDescent="0.25">
      <c r="A29" s="30" t="s">
        <v>63</v>
      </c>
      <c r="B29" s="44">
        <v>40920</v>
      </c>
      <c r="C29" s="43" t="s">
        <v>1134</v>
      </c>
      <c r="D29" s="30">
        <v>980</v>
      </c>
      <c r="E29" s="16" t="s">
        <v>38</v>
      </c>
      <c r="F29" s="16"/>
      <c r="G29" s="16"/>
      <c r="H29" s="30">
        <v>16282</v>
      </c>
      <c r="I29" s="30">
        <v>83328</v>
      </c>
      <c r="J29" s="33"/>
      <c r="K29" s="16"/>
      <c r="L29" s="16"/>
      <c r="M29" s="26">
        <f>'CPS &gt; Bq'!$I$9*$D29^2+'CPS &gt; Bq'!$J$9*$D29+'CPS &gt; Bq'!$K$9</f>
        <v>6802.0820000000003</v>
      </c>
      <c r="N29" s="20" t="s">
        <v>423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6" x14ac:dyDescent="0.25">
      <c r="A30" s="30" t="s">
        <v>64</v>
      </c>
      <c r="B30" s="44">
        <v>40920</v>
      </c>
      <c r="C30" s="43" t="s">
        <v>1134</v>
      </c>
      <c r="D30" s="30">
        <v>350</v>
      </c>
      <c r="E30" s="16" t="s">
        <v>39</v>
      </c>
      <c r="F30" s="16"/>
      <c r="G30" s="16"/>
      <c r="H30" s="30">
        <v>16288</v>
      </c>
      <c r="I30" s="30">
        <v>83327</v>
      </c>
      <c r="J30" s="33"/>
      <c r="K30" s="16"/>
      <c r="L30" s="16"/>
      <c r="M30" s="26">
        <f>'CPS &gt; Bq'!$I$9*$D30^2+'CPS &gt; Bq'!$J$9*$D30+'CPS &gt; Bq'!$K$9</f>
        <v>2407.2649999999999</v>
      </c>
      <c r="N30" s="20" t="s">
        <v>424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6" x14ac:dyDescent="0.25">
      <c r="A31" s="30" t="s">
        <v>263</v>
      </c>
      <c r="B31" s="44">
        <v>40920</v>
      </c>
      <c r="C31" s="43" t="s">
        <v>1134</v>
      </c>
      <c r="D31" s="30">
        <v>280</v>
      </c>
      <c r="E31" s="16" t="s">
        <v>39</v>
      </c>
      <c r="F31" s="16"/>
      <c r="G31" s="16"/>
      <c r="H31" s="30">
        <v>16283</v>
      </c>
      <c r="I31" s="30">
        <v>83314</v>
      </c>
      <c r="J31" s="33"/>
      <c r="K31" s="16"/>
      <c r="L31" s="16"/>
      <c r="M31" s="26">
        <f>'CPS &gt; Bq'!$I$9*$D31^2+'CPS &gt; Bq'!$J$9*$D31+'CPS &gt; Bq'!$K$9</f>
        <v>1923.8520000000001</v>
      </c>
      <c r="N31" s="20" t="s">
        <v>648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6" x14ac:dyDescent="0.25">
      <c r="A32" s="30" t="s">
        <v>264</v>
      </c>
      <c r="B32" s="44">
        <v>40920</v>
      </c>
      <c r="C32" s="43" t="s">
        <v>1134</v>
      </c>
      <c r="D32" s="30">
        <v>390</v>
      </c>
      <c r="E32" s="16" t="s">
        <v>291</v>
      </c>
      <c r="F32" s="16"/>
      <c r="G32" s="16"/>
      <c r="H32" s="30">
        <v>16281</v>
      </c>
      <c r="I32" s="30">
        <v>83321</v>
      </c>
      <c r="J32" s="33" t="s">
        <v>1240</v>
      </c>
      <c r="K32" s="16"/>
      <c r="L32" s="16"/>
      <c r="M32" s="26">
        <f>'CPS &gt; Bq'!$I$9*$D32^2+'CPS &gt; Bq'!$J$9*$D32+'CPS &gt; Bq'!$K$9</f>
        <v>2683.9410000000003</v>
      </c>
      <c r="N32" s="20" t="s">
        <v>295</v>
      </c>
      <c r="O32" s="16" t="s">
        <v>1330</v>
      </c>
      <c r="P32" s="16">
        <v>5.0000000000000001E-3</v>
      </c>
      <c r="Q32" s="16">
        <v>65413</v>
      </c>
      <c r="R32" s="16">
        <v>1897.7</v>
      </c>
      <c r="S32" s="16">
        <v>29.57</v>
      </c>
      <c r="T32" s="16">
        <v>2146.6999999999998</v>
      </c>
      <c r="U32" s="16">
        <v>29.23</v>
      </c>
      <c r="V32" s="16">
        <v>2068.5</v>
      </c>
      <c r="W32" s="16">
        <v>29.33</v>
      </c>
      <c r="X32" s="16">
        <v>2003.9</v>
      </c>
      <c r="Y32" s="16">
        <v>29.91</v>
      </c>
    </row>
    <row r="33" spans="1:25" x14ac:dyDescent="0.25">
      <c r="A33" s="30" t="s">
        <v>265</v>
      </c>
      <c r="B33" s="44">
        <v>40920</v>
      </c>
      <c r="C33" s="43" t="s">
        <v>1134</v>
      </c>
      <c r="D33" s="30">
        <v>550</v>
      </c>
      <c r="E33" s="16" t="s">
        <v>38</v>
      </c>
      <c r="F33" s="16"/>
      <c r="G33" s="16"/>
      <c r="H33" s="30">
        <v>16284</v>
      </c>
      <c r="I33" s="30">
        <v>83330</v>
      </c>
      <c r="J33" s="33"/>
      <c r="K33" s="16"/>
      <c r="L33" s="16"/>
      <c r="M33" s="26">
        <f>'CPS &gt; Bq'!$I$9*$D33^2+'CPS &gt; Bq'!$J$9*$D33+'CPS &gt; Bq'!$K$9</f>
        <v>3793.8450000000003</v>
      </c>
      <c r="N33" s="20" t="s">
        <v>296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x14ac:dyDescent="0.25">
      <c r="A34" s="30" t="s">
        <v>266</v>
      </c>
      <c r="B34" s="44">
        <v>40920</v>
      </c>
      <c r="C34" s="43" t="s">
        <v>1134</v>
      </c>
      <c r="D34" s="30">
        <v>750</v>
      </c>
      <c r="E34" s="16" t="s">
        <v>36</v>
      </c>
      <c r="F34" s="16"/>
      <c r="G34" s="16"/>
      <c r="H34" s="16">
        <v>16282</v>
      </c>
      <c r="I34" s="30">
        <v>83319</v>
      </c>
      <c r="J34" s="33"/>
      <c r="K34" s="16"/>
      <c r="L34" s="16"/>
      <c r="M34" s="26">
        <f>'CPS &gt; Bq'!$I$9*$D34^2+'CPS &gt; Bq'!$J$9*$D34+'CPS &gt; Bq'!$K$9</f>
        <v>5188.4250000000002</v>
      </c>
      <c r="N34" s="20" t="s">
        <v>297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x14ac:dyDescent="0.25">
      <c r="A35" s="30" t="s">
        <v>286</v>
      </c>
      <c r="B35" s="44">
        <v>40920</v>
      </c>
      <c r="C35" s="43" t="s">
        <v>1134</v>
      </c>
      <c r="D35" s="30">
        <v>1300</v>
      </c>
      <c r="E35" s="16" t="s">
        <v>39</v>
      </c>
      <c r="F35" s="16"/>
      <c r="G35" s="16"/>
      <c r="H35" s="16">
        <v>16282</v>
      </c>
      <c r="I35" s="30">
        <v>83322</v>
      </c>
      <c r="J35" s="33"/>
      <c r="K35" s="16"/>
      <c r="L35" s="16"/>
      <c r="M35" s="26">
        <f>'CPS &gt; Bq'!$I$9*$D35^2+'CPS &gt; Bq'!$J$9*$D35+'CPS &gt; Bq'!$K$9</f>
        <v>9064.77</v>
      </c>
      <c r="N35" s="20" t="s">
        <v>298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x14ac:dyDescent="0.25">
      <c r="A36" s="30" t="s">
        <v>287</v>
      </c>
      <c r="B36" s="44">
        <v>40920</v>
      </c>
      <c r="C36" s="43" t="s">
        <v>1134</v>
      </c>
      <c r="D36" s="30">
        <v>350</v>
      </c>
      <c r="E36" s="16" t="s">
        <v>39</v>
      </c>
      <c r="F36" s="16"/>
      <c r="G36" s="16"/>
      <c r="H36" s="16">
        <v>16280</v>
      </c>
      <c r="I36" s="30">
        <v>83317</v>
      </c>
      <c r="J36" s="33"/>
      <c r="K36" s="16"/>
      <c r="L36" s="16"/>
      <c r="M36" s="26">
        <f>'CPS &gt; Bq'!$I$9*$D36^2+'CPS &gt; Bq'!$J$9*$D36+'CPS &gt; Bq'!$K$9</f>
        <v>2407.2649999999999</v>
      </c>
      <c r="N36" s="20" t="s">
        <v>299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x14ac:dyDescent="0.25">
      <c r="A37" s="30" t="s">
        <v>288</v>
      </c>
      <c r="B37" s="44">
        <v>40920</v>
      </c>
      <c r="C37" s="43" t="s">
        <v>1134</v>
      </c>
      <c r="D37" s="30">
        <v>550</v>
      </c>
      <c r="E37" s="16" t="s">
        <v>38</v>
      </c>
      <c r="F37" s="16"/>
      <c r="G37" s="16"/>
      <c r="H37" s="16">
        <v>16287</v>
      </c>
      <c r="I37" s="30">
        <v>83315</v>
      </c>
      <c r="J37" s="33"/>
      <c r="K37" s="16"/>
      <c r="L37" s="16"/>
      <c r="M37" s="26">
        <f>'CPS &gt; Bq'!$I$9*$D37^2+'CPS &gt; Bq'!$J$9*$D37+'CPS &gt; Bq'!$K$9</f>
        <v>3793.8450000000003</v>
      </c>
      <c r="N37" s="20" t="s">
        <v>300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x14ac:dyDescent="0.25">
      <c r="A38" s="30" t="s">
        <v>289</v>
      </c>
      <c r="B38" s="44">
        <v>40920</v>
      </c>
      <c r="C38" s="43" t="s">
        <v>1134</v>
      </c>
      <c r="D38" s="30">
        <v>670</v>
      </c>
      <c r="E38" s="16" t="s">
        <v>38</v>
      </c>
      <c r="F38" s="16"/>
      <c r="G38" s="16"/>
      <c r="H38" s="16">
        <v>16290</v>
      </c>
      <c r="I38" s="30">
        <v>83316</v>
      </c>
      <c r="J38" s="33"/>
      <c r="K38" s="16"/>
      <c r="L38" s="16"/>
      <c r="M38" s="26">
        <f>'CPS &gt; Bq'!$I$9*$D38^2+'CPS &gt; Bq'!$J$9*$D38+'CPS &gt; Bq'!$K$9</f>
        <v>4629.6330000000007</v>
      </c>
      <c r="N38" s="20" t="s">
        <v>301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x14ac:dyDescent="0.25">
      <c r="A39" s="30" t="s">
        <v>290</v>
      </c>
      <c r="B39" s="44">
        <v>40920</v>
      </c>
      <c r="C39" s="43" t="s">
        <v>1134</v>
      </c>
      <c r="D39" s="30">
        <v>550</v>
      </c>
      <c r="E39" s="16" t="s">
        <v>291</v>
      </c>
      <c r="F39" s="16"/>
      <c r="G39" s="16"/>
      <c r="H39" s="16">
        <v>16266</v>
      </c>
      <c r="I39" s="30">
        <v>83331</v>
      </c>
      <c r="J39" s="33"/>
      <c r="K39" s="16"/>
      <c r="L39" s="16"/>
      <c r="M39" s="26">
        <f>'CPS &gt; Bq'!$I$9*$D39^2+'CPS &gt; Bq'!$J$9*$D39+'CPS &gt; Bq'!$K$9</f>
        <v>3793.8450000000003</v>
      </c>
      <c r="N39" s="20" t="s">
        <v>302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42"/>
  <sheetViews>
    <sheetView topLeftCell="D1" workbookViewId="0">
      <selection activeCell="M2" sqref="M2"/>
    </sheetView>
  </sheetViews>
  <sheetFormatPr defaultColWidth="8.85546875" defaultRowHeight="15" x14ac:dyDescent="0.25"/>
  <cols>
    <col min="1" max="1" width="9.7109375" bestFit="1" customWidth="1"/>
    <col min="2" max="2" width="10.7109375" bestFit="1" customWidth="1"/>
    <col min="3" max="3" width="9.7109375" bestFit="1" customWidth="1"/>
    <col min="4" max="4" width="10.7109375" bestFit="1" customWidth="1"/>
    <col min="5" max="5" width="25.42578125" customWidth="1"/>
    <col min="6" max="6" width="11.85546875" bestFit="1" customWidth="1"/>
    <col min="7" max="7" width="3.42578125" bestFit="1" customWidth="1"/>
    <col min="8" max="8" width="8.85546875" bestFit="1" customWidth="1"/>
    <col min="9" max="9" width="7.28515625" bestFit="1" customWidth="1"/>
    <col min="10" max="10" width="12.140625" bestFit="1" customWidth="1"/>
    <col min="11" max="11" width="13.140625" bestFit="1" customWidth="1"/>
    <col min="12" max="12" width="12.85546875" bestFit="1" customWidth="1"/>
    <col min="13" max="13" width="11.42578125" bestFit="1" customWidth="1"/>
    <col min="14" max="14" width="9.7109375" bestFit="1" customWidth="1"/>
    <col min="15" max="17" width="11.85546875" customWidth="1"/>
    <col min="18" max="18" width="14.28515625" bestFit="1" customWidth="1"/>
    <col min="19" max="19" width="11.28515625" bestFit="1" customWidth="1"/>
    <col min="20" max="20" width="13.7109375" bestFit="1" customWidth="1"/>
    <col min="21" max="21" width="11.28515625" bestFit="1" customWidth="1"/>
    <col min="22" max="22" width="14.28515625" bestFit="1" customWidth="1"/>
    <col min="23" max="23" width="11.28515625" bestFit="1" customWidth="1"/>
    <col min="24" max="24" width="14.42578125" bestFit="1" customWidth="1"/>
    <col min="25" max="25" width="11.28515625" bestFit="1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30" t="s">
        <v>41</v>
      </c>
      <c r="B2" s="44">
        <v>40921</v>
      </c>
      <c r="C2" s="16" t="s">
        <v>1134</v>
      </c>
      <c r="D2" s="16">
        <v>1700</v>
      </c>
      <c r="E2" s="16" t="s">
        <v>334</v>
      </c>
      <c r="F2" s="43"/>
      <c r="G2" s="16" t="s">
        <v>696</v>
      </c>
      <c r="H2" s="12">
        <v>16451</v>
      </c>
      <c r="I2" s="16">
        <v>83205</v>
      </c>
      <c r="J2" s="33" t="s">
        <v>1240</v>
      </c>
      <c r="K2" s="16"/>
      <c r="L2" s="16"/>
      <c r="M2" s="26">
        <f>'CPS &gt; Bq'!$I$9*$D2^2+'CPS &gt; Bq'!$J$9*$D2+'CPS &gt; Bq'!$K$9</f>
        <v>11921.93</v>
      </c>
      <c r="N2" s="18" t="str">
        <f>A2</f>
        <v>DBP-19 01</v>
      </c>
      <c r="O2" s="16" t="s">
        <v>976</v>
      </c>
      <c r="P2" s="16">
        <v>7.0000000000000001E-3</v>
      </c>
      <c r="Q2" s="24">
        <v>9045</v>
      </c>
      <c r="R2" s="25">
        <v>7318.6</v>
      </c>
      <c r="S2" s="25">
        <v>24.46</v>
      </c>
      <c r="T2" s="25">
        <v>8447</v>
      </c>
      <c r="U2" s="25">
        <v>23.6</v>
      </c>
      <c r="V2" s="25">
        <v>8438</v>
      </c>
      <c r="W2" s="25">
        <v>23.72</v>
      </c>
      <c r="X2" s="25">
        <v>7403.8</v>
      </c>
      <c r="Y2" s="25">
        <v>24.93</v>
      </c>
    </row>
    <row r="3" spans="1:26" x14ac:dyDescent="0.25">
      <c r="A3" s="30" t="s">
        <v>42</v>
      </c>
      <c r="B3" s="27">
        <v>40921</v>
      </c>
      <c r="C3" s="16" t="s">
        <v>1134</v>
      </c>
      <c r="D3" s="16">
        <v>1000</v>
      </c>
      <c r="E3" s="16" t="s">
        <v>335</v>
      </c>
      <c r="F3" s="43"/>
      <c r="G3" s="16" t="s">
        <v>696</v>
      </c>
      <c r="H3" s="16">
        <v>16454</v>
      </c>
      <c r="I3" s="16">
        <v>83206</v>
      </c>
      <c r="J3" s="33"/>
      <c r="K3" s="16"/>
      <c r="L3" s="16"/>
      <c r="M3" s="26">
        <f>'CPS &gt; Bq'!$I$9*$D3^2+'CPS &gt; Bq'!$J$9*$D3+'CPS &gt; Bq'!$K$9</f>
        <v>6942.9000000000005</v>
      </c>
      <c r="N3" s="18" t="str">
        <f t="shared" ref="N3:N42" si="0">A3</f>
        <v>DBP-19 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x14ac:dyDescent="0.25">
      <c r="A4" s="30" t="s">
        <v>243</v>
      </c>
      <c r="B4" s="44">
        <v>40921</v>
      </c>
      <c r="C4" s="16" t="s">
        <v>1134</v>
      </c>
      <c r="D4" s="16">
        <v>480</v>
      </c>
      <c r="E4" s="16" t="s">
        <v>336</v>
      </c>
      <c r="F4" s="43"/>
      <c r="G4" s="16" t="s">
        <v>696</v>
      </c>
      <c r="H4" s="16">
        <v>16452</v>
      </c>
      <c r="I4" s="16">
        <v>83209</v>
      </c>
      <c r="J4" s="33"/>
      <c r="K4" s="16"/>
      <c r="L4" s="16"/>
      <c r="M4" s="26">
        <f>'CPS &gt; Bq'!$I$9*$D4^2+'CPS &gt; Bq'!$J$9*$D4+'CPS &gt; Bq'!$K$9</f>
        <v>3307.6320000000001</v>
      </c>
      <c r="N4" s="18" t="str">
        <f t="shared" si="0"/>
        <v>DBP-19 03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6" x14ac:dyDescent="0.25">
      <c r="A5" s="30" t="s">
        <v>244</v>
      </c>
      <c r="B5" s="44">
        <v>40921</v>
      </c>
      <c r="C5" s="16" t="s">
        <v>1134</v>
      </c>
      <c r="D5" s="16">
        <v>300</v>
      </c>
      <c r="E5" s="16" t="s">
        <v>335</v>
      </c>
      <c r="F5" s="43"/>
      <c r="G5" s="16" t="s">
        <v>696</v>
      </c>
      <c r="H5" s="16">
        <v>16456</v>
      </c>
      <c r="I5" s="16">
        <v>83210</v>
      </c>
      <c r="J5" s="33"/>
      <c r="K5" s="16"/>
      <c r="L5" s="16"/>
      <c r="M5" s="26">
        <f>'CPS &gt; Bq'!$I$9*$D5^2+'CPS &gt; Bq'!$J$9*$D5+'CPS &gt; Bq'!$K$9</f>
        <v>2061.87</v>
      </c>
      <c r="N5" s="18" t="str">
        <f t="shared" si="0"/>
        <v>DBP-19 04</v>
      </c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6" x14ac:dyDescent="0.25">
      <c r="A6" s="30" t="s">
        <v>245</v>
      </c>
      <c r="B6" s="27">
        <v>40921</v>
      </c>
      <c r="C6" s="16" t="s">
        <v>1134</v>
      </c>
      <c r="D6" s="16">
        <v>890</v>
      </c>
      <c r="E6" s="16" t="s">
        <v>334</v>
      </c>
      <c r="F6" s="43"/>
      <c r="G6" s="16" t="s">
        <v>696</v>
      </c>
      <c r="H6" s="16">
        <v>16449</v>
      </c>
      <c r="I6" s="16">
        <v>83209</v>
      </c>
      <c r="J6" s="33"/>
      <c r="K6" s="16"/>
      <c r="L6" s="16"/>
      <c r="M6" s="26">
        <f>'CPS &gt; Bq'!$I$9*$D6^2+'CPS &gt; Bq'!$J$9*$D6+'CPS &gt; Bq'!$K$9</f>
        <v>6169.3910000000005</v>
      </c>
      <c r="N6" s="18" t="str">
        <f t="shared" si="0"/>
        <v>DBP-19 05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6" x14ac:dyDescent="0.25">
      <c r="A7" s="30" t="s">
        <v>246</v>
      </c>
      <c r="B7" s="44">
        <v>40921</v>
      </c>
      <c r="C7" s="16" t="s">
        <v>1134</v>
      </c>
      <c r="D7" s="16">
        <v>450</v>
      </c>
      <c r="E7" s="16" t="s">
        <v>337</v>
      </c>
      <c r="F7" s="43"/>
      <c r="G7" s="16" t="s">
        <v>696</v>
      </c>
      <c r="H7" s="16">
        <v>16449</v>
      </c>
      <c r="I7" s="16">
        <v>83212</v>
      </c>
      <c r="J7" s="33"/>
      <c r="K7" s="16"/>
      <c r="L7" s="16"/>
      <c r="M7" s="26">
        <f>'CPS &gt; Bq'!$I$9*$D7^2+'CPS &gt; Bq'!$J$9*$D7+'CPS &gt; Bq'!$K$9</f>
        <v>3099.5550000000003</v>
      </c>
      <c r="N7" s="18" t="str">
        <f t="shared" si="0"/>
        <v>DBP-19 06</v>
      </c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6" x14ac:dyDescent="0.25">
      <c r="A8" s="30" t="s">
        <v>247</v>
      </c>
      <c r="B8" s="44">
        <v>40921</v>
      </c>
      <c r="C8" s="16" t="s">
        <v>1134</v>
      </c>
      <c r="D8" s="16">
        <v>330</v>
      </c>
      <c r="E8" s="16" t="s">
        <v>127</v>
      </c>
      <c r="F8" s="43"/>
      <c r="G8" s="16" t="s">
        <v>696</v>
      </c>
      <c r="H8" s="16">
        <v>16447</v>
      </c>
      <c r="I8" s="16">
        <v>83208</v>
      </c>
      <c r="J8" s="33"/>
      <c r="K8" s="16"/>
      <c r="L8" s="16"/>
      <c r="M8" s="26">
        <f>'CPS &gt; Bq'!$I$9*$D8^2+'CPS &gt; Bq'!$J$9*$D8+'CPS &gt; Bq'!$K$9</f>
        <v>2269.047</v>
      </c>
      <c r="N8" s="18" t="str">
        <f t="shared" si="0"/>
        <v>DBP-19 07</v>
      </c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6" x14ac:dyDescent="0.25">
      <c r="A9" s="30" t="s">
        <v>248</v>
      </c>
      <c r="B9" s="27">
        <v>40921</v>
      </c>
      <c r="C9" s="16" t="s">
        <v>1134</v>
      </c>
      <c r="D9" s="16">
        <v>550</v>
      </c>
      <c r="E9" s="16" t="s">
        <v>337</v>
      </c>
      <c r="F9" s="43"/>
      <c r="G9" s="16" t="s">
        <v>696</v>
      </c>
      <c r="H9" s="16">
        <v>16450</v>
      </c>
      <c r="I9" s="16">
        <v>83216</v>
      </c>
      <c r="J9" s="33"/>
      <c r="K9" s="16"/>
      <c r="L9" s="16"/>
      <c r="M9" s="26">
        <f>'CPS &gt; Bq'!$I$9*$D9^2+'CPS &gt; Bq'!$J$9*$D9+'CPS &gt; Bq'!$K$9</f>
        <v>3793.8450000000003</v>
      </c>
      <c r="N9" s="18" t="str">
        <f t="shared" si="0"/>
        <v>DBP-19 08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6" x14ac:dyDescent="0.25">
      <c r="A10" s="30" t="s">
        <v>249</v>
      </c>
      <c r="B10" s="44">
        <v>40921</v>
      </c>
      <c r="C10" s="16" t="s">
        <v>1134</v>
      </c>
      <c r="D10" s="16">
        <v>350</v>
      </c>
      <c r="E10" s="16" t="s">
        <v>128</v>
      </c>
      <c r="F10" s="43"/>
      <c r="G10" s="16" t="s">
        <v>696</v>
      </c>
      <c r="H10" s="16">
        <v>16443</v>
      </c>
      <c r="I10" s="16">
        <v>83219</v>
      </c>
      <c r="J10" s="33"/>
      <c r="K10" s="16"/>
      <c r="L10" s="16"/>
      <c r="M10" s="26">
        <f>'CPS &gt; Bq'!$I$9*$D10^2+'CPS &gt; Bq'!$J$9*$D10+'CPS &gt; Bq'!$K$9</f>
        <v>2407.2649999999999</v>
      </c>
      <c r="N10" s="18" t="str">
        <f t="shared" si="0"/>
        <v>DBP-19 09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6" x14ac:dyDescent="0.25">
      <c r="A11" s="30" t="s">
        <v>250</v>
      </c>
      <c r="B11" s="44">
        <v>40921</v>
      </c>
      <c r="C11" s="16" t="s">
        <v>1134</v>
      </c>
      <c r="D11" s="16">
        <v>2900</v>
      </c>
      <c r="E11" s="16" t="s">
        <v>336</v>
      </c>
      <c r="F11" s="43"/>
      <c r="G11" s="16" t="s">
        <v>696</v>
      </c>
      <c r="H11" s="16">
        <v>16452</v>
      </c>
      <c r="I11" s="16">
        <v>83206</v>
      </c>
      <c r="J11" s="33" t="s">
        <v>1240</v>
      </c>
      <c r="K11" s="16"/>
      <c r="L11" s="16"/>
      <c r="M11" s="26">
        <f>'CPS &gt; Bq'!$I$9*$D11^2+'CPS &gt; Bq'!$J$9*$D11+'CPS &gt; Bq'!$K$9</f>
        <v>20685.41</v>
      </c>
      <c r="N11" s="18" t="str">
        <f t="shared" si="0"/>
        <v>DBP-19 10</v>
      </c>
      <c r="O11" s="48" t="s">
        <v>359</v>
      </c>
      <c r="P11" s="48">
        <v>3.01</v>
      </c>
      <c r="Q11" s="21">
        <v>3514</v>
      </c>
      <c r="R11" s="22">
        <v>12217</v>
      </c>
      <c r="S11" s="22">
        <v>24.78</v>
      </c>
      <c r="T11" s="22">
        <v>19755</v>
      </c>
      <c r="U11" s="22">
        <v>23.61</v>
      </c>
      <c r="V11" s="22">
        <v>18849</v>
      </c>
      <c r="W11" s="22">
        <v>23.73</v>
      </c>
      <c r="X11" s="22">
        <v>19188</v>
      </c>
      <c r="Y11" s="22">
        <v>25.08</v>
      </c>
    </row>
    <row r="12" spans="1:26" x14ac:dyDescent="0.25">
      <c r="A12" s="30" t="s">
        <v>251</v>
      </c>
      <c r="B12" s="27">
        <v>40921</v>
      </c>
      <c r="C12" s="16" t="s">
        <v>1134</v>
      </c>
      <c r="D12" s="16">
        <v>550</v>
      </c>
      <c r="E12" s="16" t="s">
        <v>128</v>
      </c>
      <c r="F12" s="43"/>
      <c r="G12" s="16" t="s">
        <v>696</v>
      </c>
      <c r="H12" s="16">
        <v>16448</v>
      </c>
      <c r="I12" s="16">
        <v>83216</v>
      </c>
      <c r="J12" s="33" t="s">
        <v>1240</v>
      </c>
      <c r="K12" s="16"/>
      <c r="L12" s="16"/>
      <c r="M12" s="26">
        <f>'CPS &gt; Bq'!$I$9*$D12^2+'CPS &gt; Bq'!$J$9*$D12+'CPS &gt; Bq'!$K$9</f>
        <v>3793.8450000000003</v>
      </c>
      <c r="N12" s="18" t="str">
        <f t="shared" si="0"/>
        <v>DBP-19 11</v>
      </c>
      <c r="O12" s="19" t="s">
        <v>662</v>
      </c>
      <c r="P12" s="19">
        <v>4.0000000000000001E-3</v>
      </c>
      <c r="Q12" s="21">
        <v>15548</v>
      </c>
      <c r="R12" s="22">
        <v>2432.8000000000002</v>
      </c>
      <c r="S12" s="22">
        <v>25.29</v>
      </c>
      <c r="T12" s="22">
        <v>2809</v>
      </c>
      <c r="U12" s="22">
        <v>23.7</v>
      </c>
      <c r="V12" s="22">
        <v>2727.9</v>
      </c>
      <c r="W12" s="22">
        <v>23.8</v>
      </c>
      <c r="X12" s="22">
        <v>2822.8</v>
      </c>
      <c r="Y12" s="22">
        <v>26.11</v>
      </c>
    </row>
    <row r="13" spans="1:26" x14ac:dyDescent="0.25">
      <c r="A13" s="30" t="s">
        <v>252</v>
      </c>
      <c r="B13" s="44">
        <v>40921</v>
      </c>
      <c r="C13" s="16" t="s">
        <v>1134</v>
      </c>
      <c r="D13" s="16">
        <v>1300</v>
      </c>
      <c r="E13" s="16" t="s">
        <v>345</v>
      </c>
      <c r="F13" s="43"/>
      <c r="G13" s="16" t="s">
        <v>696</v>
      </c>
      <c r="H13" s="16">
        <v>16455</v>
      </c>
      <c r="I13" s="16">
        <v>83208</v>
      </c>
      <c r="J13" s="33"/>
      <c r="K13" s="16"/>
      <c r="L13" s="16"/>
      <c r="M13" s="26">
        <f>'CPS &gt; Bq'!$I$9*$D13^2+'CPS &gt; Bq'!$J$9*$D13+'CPS &gt; Bq'!$K$9</f>
        <v>9064.77</v>
      </c>
      <c r="N13" s="18" t="str">
        <f t="shared" si="0"/>
        <v>DBP-19 12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6" x14ac:dyDescent="0.25">
      <c r="A14" s="30" t="s">
        <v>253</v>
      </c>
      <c r="B14" s="44">
        <v>40921</v>
      </c>
      <c r="C14" s="16" t="s">
        <v>1134</v>
      </c>
      <c r="D14" s="16">
        <v>1000</v>
      </c>
      <c r="E14" s="16" t="s">
        <v>128</v>
      </c>
      <c r="F14" s="43"/>
      <c r="G14" s="16" t="s">
        <v>696</v>
      </c>
      <c r="H14" s="16">
        <v>16455</v>
      </c>
      <c r="I14" s="16">
        <v>83208</v>
      </c>
      <c r="J14" s="33"/>
      <c r="K14" s="16"/>
      <c r="L14" s="16"/>
      <c r="M14" s="26">
        <f>'CPS &gt; Bq'!$I$9*$D14^2+'CPS &gt; Bq'!$J$9*$D14+'CPS &gt; Bq'!$K$9</f>
        <v>6942.9000000000005</v>
      </c>
      <c r="N14" s="18" t="str">
        <f t="shared" si="0"/>
        <v>DBP-19 13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6" x14ac:dyDescent="0.25">
      <c r="A15" s="138" t="s">
        <v>530</v>
      </c>
      <c r="B15" s="154">
        <v>40921</v>
      </c>
      <c r="C15" s="138" t="s">
        <v>1134</v>
      </c>
      <c r="D15" s="138">
        <v>320</v>
      </c>
      <c r="E15" s="138" t="s">
        <v>336</v>
      </c>
      <c r="F15" s="155"/>
      <c r="G15" s="138" t="s">
        <v>696</v>
      </c>
      <c r="H15" s="138">
        <v>16450</v>
      </c>
      <c r="I15" s="138">
        <v>83217</v>
      </c>
      <c r="J15" s="156" t="s">
        <v>1240</v>
      </c>
      <c r="K15" s="138"/>
      <c r="L15" s="138"/>
      <c r="M15" s="26">
        <f>'CPS &gt; Bq'!$I$9*$D15^2+'CPS &gt; Bq'!$J$9*$D15+'CPS &gt; Bq'!$K$9</f>
        <v>2199.9679999999998</v>
      </c>
      <c r="N15" s="146" t="str">
        <f t="shared" si="0"/>
        <v>DBP-19 14</v>
      </c>
      <c r="O15" s="145" t="s">
        <v>974</v>
      </c>
      <c r="P15" s="145">
        <v>1.4999999999999999E-2</v>
      </c>
      <c r="Q15" s="143">
        <v>56967</v>
      </c>
      <c r="R15" s="144">
        <v>15243</v>
      </c>
      <c r="S15" s="144">
        <v>23.5</v>
      </c>
      <c r="T15" s="144">
        <v>21026</v>
      </c>
      <c r="U15" s="144">
        <v>23.47</v>
      </c>
      <c r="V15" s="144">
        <v>20300</v>
      </c>
      <c r="W15" s="144">
        <v>23.62</v>
      </c>
      <c r="X15" s="144">
        <v>19647</v>
      </c>
      <c r="Y15" s="144">
        <v>23.5</v>
      </c>
    </row>
    <row r="16" spans="1:26" x14ac:dyDescent="0.25">
      <c r="A16" s="30" t="s">
        <v>531</v>
      </c>
      <c r="B16" s="44">
        <v>40921</v>
      </c>
      <c r="C16" s="16" t="s">
        <v>1134</v>
      </c>
      <c r="D16" s="16">
        <v>350</v>
      </c>
      <c r="E16" s="16" t="s">
        <v>336</v>
      </c>
      <c r="F16" s="43"/>
      <c r="G16" s="16" t="s">
        <v>696</v>
      </c>
      <c r="H16" s="16">
        <v>16453</v>
      </c>
      <c r="I16" s="16">
        <v>83218</v>
      </c>
      <c r="J16" s="33"/>
      <c r="K16" s="16"/>
      <c r="L16" s="16"/>
      <c r="M16" s="26">
        <f>'CPS &gt; Bq'!$I$9*$D16^2+'CPS &gt; Bq'!$J$9*$D16+'CPS &gt; Bq'!$K$9</f>
        <v>2407.2649999999999</v>
      </c>
      <c r="N16" s="18" t="str">
        <f t="shared" si="0"/>
        <v>DBP-19 15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5">
      <c r="A17" s="30" t="s">
        <v>532</v>
      </c>
      <c r="B17" s="44">
        <v>40921</v>
      </c>
      <c r="C17" s="16" t="s">
        <v>1134</v>
      </c>
      <c r="D17" s="16">
        <v>2300</v>
      </c>
      <c r="E17" s="16" t="s">
        <v>336</v>
      </c>
      <c r="F17" s="43"/>
      <c r="G17" s="16" t="s">
        <v>696</v>
      </c>
      <c r="H17" s="16">
        <v>16453</v>
      </c>
      <c r="I17" s="16">
        <v>83205</v>
      </c>
      <c r="J17" s="33" t="s">
        <v>1240</v>
      </c>
      <c r="K17" s="16"/>
      <c r="L17" s="16"/>
      <c r="M17" s="26">
        <f>'CPS &gt; Bq'!$I$9*$D17^2+'CPS &gt; Bq'!$J$9*$D17+'CPS &gt; Bq'!$K$9</f>
        <v>16267.67</v>
      </c>
      <c r="N17" s="18" t="str">
        <f t="shared" si="0"/>
        <v>DBP-19 16</v>
      </c>
      <c r="O17" s="19" t="s">
        <v>823</v>
      </c>
      <c r="P17" s="19">
        <v>6.4000000000000001E-2</v>
      </c>
      <c r="Q17" s="21">
        <v>6319</v>
      </c>
      <c r="R17" s="22">
        <v>9450.4</v>
      </c>
      <c r="S17" s="22">
        <v>24.66</v>
      </c>
      <c r="T17" s="22">
        <v>12377</v>
      </c>
      <c r="U17" s="22">
        <v>23.59</v>
      </c>
      <c r="V17" s="22">
        <v>11913</v>
      </c>
      <c r="W17" s="22">
        <v>23.72</v>
      </c>
      <c r="X17" s="22">
        <v>12332</v>
      </c>
      <c r="Y17" s="22">
        <v>24.82</v>
      </c>
    </row>
    <row r="18" spans="1:25" x14ac:dyDescent="0.25">
      <c r="A18" s="30" t="s">
        <v>533</v>
      </c>
      <c r="B18" s="27">
        <v>40921</v>
      </c>
      <c r="C18" s="16" t="s">
        <v>1134</v>
      </c>
      <c r="D18" s="16">
        <v>850</v>
      </c>
      <c r="E18" s="16" t="s">
        <v>337</v>
      </c>
      <c r="F18" s="43"/>
      <c r="G18" s="16" t="s">
        <v>696</v>
      </c>
      <c r="H18" s="16">
        <v>16451</v>
      </c>
      <c r="I18" s="16">
        <v>83218</v>
      </c>
      <c r="J18" s="33"/>
      <c r="K18" s="16"/>
      <c r="L18" s="16"/>
      <c r="M18" s="26">
        <f>'CPS &gt; Bq'!$I$9*$D18^2+'CPS &gt; Bq'!$J$9*$D18+'CPS &gt; Bq'!$K$9</f>
        <v>5888.7150000000001</v>
      </c>
      <c r="N18" s="18" t="str">
        <f t="shared" si="0"/>
        <v>DBP-19 17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5">
      <c r="A19" s="30" t="s">
        <v>534</v>
      </c>
      <c r="B19" s="44">
        <v>40921</v>
      </c>
      <c r="C19" s="16" t="s">
        <v>1134</v>
      </c>
      <c r="D19" s="16">
        <v>650</v>
      </c>
      <c r="E19" s="16" t="s">
        <v>128</v>
      </c>
      <c r="F19" s="43"/>
      <c r="G19" s="16" t="s">
        <v>696</v>
      </c>
      <c r="H19" s="16">
        <v>16447</v>
      </c>
      <c r="I19" s="16">
        <v>83215</v>
      </c>
      <c r="J19" s="33" t="s">
        <v>1240</v>
      </c>
      <c r="K19" s="16"/>
      <c r="L19" s="16"/>
      <c r="M19" s="26">
        <f>'CPS &gt; Bq'!$I$9*$D19^2+'CPS &gt; Bq'!$J$9*$D19+'CPS &gt; Bq'!$K$9</f>
        <v>4490.1350000000002</v>
      </c>
      <c r="N19" s="18" t="str">
        <f t="shared" si="0"/>
        <v>DBP-19 18</v>
      </c>
      <c r="O19" s="19" t="s">
        <v>681</v>
      </c>
      <c r="P19" s="19">
        <v>7.1999999999999995E-2</v>
      </c>
      <c r="Q19" s="21">
        <v>56854</v>
      </c>
      <c r="R19" s="22">
        <v>4143</v>
      </c>
      <c r="S19" s="22">
        <v>23.71</v>
      </c>
      <c r="T19" s="22">
        <v>5599.9</v>
      </c>
      <c r="U19" s="22">
        <v>23.49</v>
      </c>
      <c r="V19" s="22">
        <v>5351</v>
      </c>
      <c r="W19" s="22">
        <v>23.64</v>
      </c>
      <c r="X19" s="22">
        <v>4978.3999999999996</v>
      </c>
      <c r="Y19" s="22">
        <v>23.72</v>
      </c>
    </row>
    <row r="20" spans="1:25" x14ac:dyDescent="0.25">
      <c r="A20" s="30" t="s">
        <v>535</v>
      </c>
      <c r="B20" s="44">
        <v>40921</v>
      </c>
      <c r="C20" s="16" t="s">
        <v>1134</v>
      </c>
      <c r="D20" s="16">
        <v>1100</v>
      </c>
      <c r="E20" s="16" t="s">
        <v>335</v>
      </c>
      <c r="F20" s="43"/>
      <c r="G20" s="16" t="s">
        <v>696</v>
      </c>
      <c r="H20" s="16">
        <v>16448</v>
      </c>
      <c r="I20" s="16">
        <v>83235</v>
      </c>
      <c r="J20" s="33" t="s">
        <v>1240</v>
      </c>
      <c r="K20" s="16"/>
      <c r="L20" s="16"/>
      <c r="M20" s="26">
        <f>'CPS &gt; Bq'!$I$9*$D20^2+'CPS &gt; Bq'!$J$9*$D20+'CPS &gt; Bq'!$K$9</f>
        <v>7648.1900000000005</v>
      </c>
      <c r="N20" s="18" t="str">
        <f t="shared" si="0"/>
        <v>DBP-19 19</v>
      </c>
      <c r="O20" s="19" t="s">
        <v>357</v>
      </c>
      <c r="P20" s="19">
        <v>2.5209999999999999</v>
      </c>
      <c r="Q20" s="21">
        <v>17307</v>
      </c>
      <c r="R20" s="22">
        <v>3220.3</v>
      </c>
      <c r="S20" s="22">
        <v>24.94</v>
      </c>
      <c r="T20" s="22">
        <v>5340.9</v>
      </c>
      <c r="U20" s="22">
        <v>23.58</v>
      </c>
      <c r="V20" s="22">
        <v>5051.8</v>
      </c>
      <c r="W20" s="22">
        <v>23.7</v>
      </c>
      <c r="X20" s="22">
        <v>4778.3</v>
      </c>
      <c r="Y20" s="22">
        <v>24.65</v>
      </c>
    </row>
    <row r="21" spans="1:25" x14ac:dyDescent="0.25">
      <c r="A21" s="30" t="s">
        <v>536</v>
      </c>
      <c r="B21" s="27">
        <v>40921</v>
      </c>
      <c r="C21" s="16" t="s">
        <v>1134</v>
      </c>
      <c r="D21" s="16">
        <v>13500</v>
      </c>
      <c r="E21" s="16" t="s">
        <v>344</v>
      </c>
      <c r="F21" s="43"/>
      <c r="G21" s="16" t="s">
        <v>696</v>
      </c>
      <c r="H21" s="16">
        <v>16445</v>
      </c>
      <c r="I21" s="16">
        <v>83216</v>
      </c>
      <c r="J21" s="33" t="s">
        <v>1240</v>
      </c>
      <c r="K21" s="16"/>
      <c r="L21" s="16"/>
      <c r="M21" s="26">
        <f>'CPS &gt; Bq'!$I$9*$D21^2+'CPS &gt; Bq'!$J$9*$D21+'CPS &gt; Bq'!$K$9</f>
        <v>110604.15000000001</v>
      </c>
      <c r="N21" s="18" t="str">
        <f t="shared" si="0"/>
        <v>DBP-19 20</v>
      </c>
      <c r="O21" s="19" t="s">
        <v>360</v>
      </c>
      <c r="P21" s="19">
        <v>5.117</v>
      </c>
      <c r="Q21" s="21">
        <v>1659</v>
      </c>
      <c r="R21" s="22">
        <v>45383</v>
      </c>
      <c r="S21" s="22">
        <v>24.71</v>
      </c>
      <c r="T21" s="22">
        <v>87885</v>
      </c>
      <c r="U21" s="22">
        <v>23.53</v>
      </c>
      <c r="V21" s="22">
        <v>85427</v>
      </c>
      <c r="W21" s="22">
        <v>23.66</v>
      </c>
      <c r="X21" s="22">
        <v>78642</v>
      </c>
      <c r="Y21" s="22">
        <v>24.4</v>
      </c>
    </row>
    <row r="22" spans="1:25" x14ac:dyDescent="0.25">
      <c r="A22" s="30" t="s">
        <v>537</v>
      </c>
      <c r="B22" s="44">
        <v>40921</v>
      </c>
      <c r="C22" s="16" t="s">
        <v>1134</v>
      </c>
      <c r="D22" s="16">
        <v>290</v>
      </c>
      <c r="E22" s="16" t="s">
        <v>335</v>
      </c>
      <c r="F22" s="43"/>
      <c r="G22" s="16" t="s">
        <v>696</v>
      </c>
      <c r="H22" s="16">
        <v>16448</v>
      </c>
      <c r="I22" s="16">
        <v>83228</v>
      </c>
      <c r="J22" s="33"/>
      <c r="K22" s="16"/>
      <c r="L22" s="16"/>
      <c r="M22" s="26">
        <f>'CPS &gt; Bq'!$I$9*$D22^2+'CPS &gt; Bq'!$J$9*$D22+'CPS &gt; Bq'!$K$9</f>
        <v>1992.8510000000001</v>
      </c>
      <c r="N22" s="18" t="str">
        <f t="shared" si="0"/>
        <v>DBP-19 21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x14ac:dyDescent="0.25">
      <c r="A23" s="30" t="s">
        <v>539</v>
      </c>
      <c r="B23" s="44">
        <v>40921</v>
      </c>
      <c r="C23" s="16" t="s">
        <v>1134</v>
      </c>
      <c r="D23" s="16">
        <v>1300</v>
      </c>
      <c r="E23" s="16" t="s">
        <v>337</v>
      </c>
      <c r="F23" s="43"/>
      <c r="G23" s="16" t="s">
        <v>696</v>
      </c>
      <c r="H23" s="16">
        <v>16447</v>
      </c>
      <c r="I23" s="16">
        <v>83219</v>
      </c>
      <c r="J23" s="33"/>
      <c r="K23" s="16"/>
      <c r="L23" s="16"/>
      <c r="M23" s="26">
        <f>'CPS &gt; Bq'!$I$9*$D23^2+'CPS &gt; Bq'!$J$9*$D23+'CPS &gt; Bq'!$K$9</f>
        <v>9064.77</v>
      </c>
      <c r="N23" s="18" t="str">
        <f t="shared" si="0"/>
        <v>DBP-19 22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x14ac:dyDescent="0.25">
      <c r="A24" s="30" t="s">
        <v>540</v>
      </c>
      <c r="B24" s="27">
        <v>40921</v>
      </c>
      <c r="C24" s="16" t="s">
        <v>1134</v>
      </c>
      <c r="D24" s="16">
        <v>3000</v>
      </c>
      <c r="E24" s="16" t="s">
        <v>334</v>
      </c>
      <c r="F24" s="43"/>
      <c r="G24" s="16" t="s">
        <v>696</v>
      </c>
      <c r="H24" s="16">
        <v>16450</v>
      </c>
      <c r="I24" s="16">
        <v>83220</v>
      </c>
      <c r="J24" s="33" t="s">
        <v>1240</v>
      </c>
      <c r="K24" s="16"/>
      <c r="L24" s="16"/>
      <c r="M24" s="26">
        <f>'CPS &gt; Bq'!$I$9*$D24^2+'CPS &gt; Bq'!$J$9*$D24+'CPS &gt; Bq'!$K$9</f>
        <v>21428.7</v>
      </c>
      <c r="N24" s="18" t="str">
        <f t="shared" si="0"/>
        <v>DBP-19 23</v>
      </c>
      <c r="O24" s="19" t="s">
        <v>965</v>
      </c>
      <c r="P24" s="19">
        <v>0.374</v>
      </c>
      <c r="Q24" s="21">
        <v>11809</v>
      </c>
      <c r="R24" s="22">
        <v>14331</v>
      </c>
      <c r="S24" s="22">
        <v>23.88</v>
      </c>
      <c r="T24" s="22">
        <v>19919</v>
      </c>
      <c r="U24" s="22">
        <v>23.51</v>
      </c>
      <c r="V24" s="22">
        <v>19592</v>
      </c>
      <c r="W24" s="22">
        <v>23.65</v>
      </c>
      <c r="X24" s="22">
        <v>18979</v>
      </c>
      <c r="Y24" s="22">
        <v>23.89</v>
      </c>
    </row>
    <row r="25" spans="1:25" x14ac:dyDescent="0.25">
      <c r="A25" s="30" t="s">
        <v>985</v>
      </c>
      <c r="B25" s="44">
        <v>40921</v>
      </c>
      <c r="C25" s="16" t="s">
        <v>1134</v>
      </c>
      <c r="D25" s="16">
        <v>500</v>
      </c>
      <c r="E25" s="16" t="s">
        <v>336</v>
      </c>
      <c r="F25" s="43"/>
      <c r="G25" s="16" t="s">
        <v>696</v>
      </c>
      <c r="H25" s="16">
        <v>16446</v>
      </c>
      <c r="I25" s="16">
        <v>83223</v>
      </c>
      <c r="J25" s="33"/>
      <c r="K25" s="16"/>
      <c r="L25" s="16"/>
      <c r="M25" s="26">
        <f>'CPS &gt; Bq'!$I$9*$D25^2+'CPS &gt; Bq'!$J$9*$D25+'CPS &gt; Bq'!$K$9</f>
        <v>3446.4500000000003</v>
      </c>
      <c r="N25" s="18" t="str">
        <f t="shared" si="0"/>
        <v>DBP-19 24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x14ac:dyDescent="0.25">
      <c r="A26" s="30" t="s">
        <v>986</v>
      </c>
      <c r="B26" s="44">
        <v>40921</v>
      </c>
      <c r="C26" s="16" t="s">
        <v>1134</v>
      </c>
      <c r="D26" s="16">
        <v>300</v>
      </c>
      <c r="E26" s="16" t="s">
        <v>335</v>
      </c>
      <c r="F26" s="43"/>
      <c r="G26" s="16" t="s">
        <v>696</v>
      </c>
      <c r="H26" s="16">
        <v>16449</v>
      </c>
      <c r="I26" s="16">
        <v>83220</v>
      </c>
      <c r="J26" s="33"/>
      <c r="K26" s="16"/>
      <c r="L26" s="16"/>
      <c r="M26" s="26">
        <f>'CPS &gt; Bq'!$I$9*$D26^2+'CPS &gt; Bq'!$J$9*$D26+'CPS &gt; Bq'!$K$9</f>
        <v>2061.87</v>
      </c>
      <c r="N26" s="18" t="str">
        <f t="shared" si="0"/>
        <v>DBP-19 25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x14ac:dyDescent="0.25">
      <c r="A27" s="30" t="s">
        <v>762</v>
      </c>
      <c r="B27" s="27">
        <v>40921</v>
      </c>
      <c r="C27" s="16" t="s">
        <v>1134</v>
      </c>
      <c r="D27" s="16">
        <v>750</v>
      </c>
      <c r="E27" s="16" t="s">
        <v>128</v>
      </c>
      <c r="F27" s="43"/>
      <c r="G27" s="16" t="s">
        <v>696</v>
      </c>
      <c r="H27" s="16">
        <v>16447</v>
      </c>
      <c r="I27" s="16">
        <v>83220</v>
      </c>
      <c r="J27" s="33"/>
      <c r="K27" s="16"/>
      <c r="L27" s="16"/>
      <c r="M27" s="26">
        <f>'CPS &gt; Bq'!$I$9*$D27^2+'CPS &gt; Bq'!$J$9*$D27+'CPS &gt; Bq'!$K$9</f>
        <v>5188.4250000000002</v>
      </c>
      <c r="N27" s="18" t="str">
        <f t="shared" si="0"/>
        <v>DBP-19 26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x14ac:dyDescent="0.25">
      <c r="A28" s="30" t="s">
        <v>763</v>
      </c>
      <c r="B28" s="44">
        <v>40921</v>
      </c>
      <c r="C28" s="16" t="s">
        <v>1134</v>
      </c>
      <c r="D28" s="16">
        <v>550</v>
      </c>
      <c r="E28" s="16" t="s">
        <v>337</v>
      </c>
      <c r="F28" s="43"/>
      <c r="G28" s="16" t="s">
        <v>696</v>
      </c>
      <c r="H28" s="16">
        <v>16442</v>
      </c>
      <c r="I28" s="16">
        <v>83221</v>
      </c>
      <c r="J28" s="33"/>
      <c r="K28" s="16"/>
      <c r="L28" s="16"/>
      <c r="M28" s="26">
        <f>'CPS &gt; Bq'!$I$9*$D28^2+'CPS &gt; Bq'!$J$9*$D28+'CPS &gt; Bq'!$K$9</f>
        <v>3793.8450000000003</v>
      </c>
      <c r="N28" s="18" t="str">
        <f t="shared" si="0"/>
        <v>DBP-19 27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x14ac:dyDescent="0.25">
      <c r="A29" s="30" t="s">
        <v>541</v>
      </c>
      <c r="B29" s="44">
        <v>40921</v>
      </c>
      <c r="C29" s="16" t="s">
        <v>1134</v>
      </c>
      <c r="D29" s="16">
        <v>3200</v>
      </c>
      <c r="E29" s="16" t="s">
        <v>334</v>
      </c>
      <c r="F29" s="43"/>
      <c r="G29" s="16" t="s">
        <v>696</v>
      </c>
      <c r="H29" s="16">
        <v>16446</v>
      </c>
      <c r="I29" s="16">
        <v>83226</v>
      </c>
      <c r="J29" s="33"/>
      <c r="K29" s="16"/>
      <c r="L29" s="16"/>
      <c r="M29" s="26">
        <f>'CPS &gt; Bq'!$I$9*$D29^2+'CPS &gt; Bq'!$J$9*$D29+'CPS &gt; Bq'!$K$9</f>
        <v>22921.279999999999</v>
      </c>
      <c r="N29" s="18" t="str">
        <f t="shared" si="0"/>
        <v>DBP-19 28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x14ac:dyDescent="0.25">
      <c r="A30" s="30" t="s">
        <v>542</v>
      </c>
      <c r="B30" s="27">
        <v>40921</v>
      </c>
      <c r="C30" s="16" t="s">
        <v>1134</v>
      </c>
      <c r="D30" s="16">
        <v>300</v>
      </c>
      <c r="E30" s="16" t="s">
        <v>128</v>
      </c>
      <c r="F30" s="43"/>
      <c r="G30" s="16" t="s">
        <v>696</v>
      </c>
      <c r="H30" s="16">
        <v>16444</v>
      </c>
      <c r="I30" s="16">
        <v>83223</v>
      </c>
      <c r="J30" s="33"/>
      <c r="K30" s="16"/>
      <c r="L30" s="16"/>
      <c r="M30" s="26">
        <f>'CPS &gt; Bq'!$I$9*$D30^2+'CPS &gt; Bq'!$J$9*$D30+'CPS &gt; Bq'!$K$9</f>
        <v>2061.87</v>
      </c>
      <c r="N30" s="18" t="str">
        <f t="shared" si="0"/>
        <v>DBP-19 29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x14ac:dyDescent="0.25">
      <c r="A31" s="30" t="s">
        <v>543</v>
      </c>
      <c r="B31" s="44">
        <v>40921</v>
      </c>
      <c r="C31" s="16" t="s">
        <v>1134</v>
      </c>
      <c r="D31" s="16">
        <v>1300</v>
      </c>
      <c r="E31" s="16" t="s">
        <v>336</v>
      </c>
      <c r="F31" s="43"/>
      <c r="G31" s="16" t="s">
        <v>696</v>
      </c>
      <c r="H31" s="16">
        <v>16446</v>
      </c>
      <c r="I31" s="16">
        <v>83223</v>
      </c>
      <c r="J31" s="33"/>
      <c r="K31" s="16"/>
      <c r="L31" s="16"/>
      <c r="M31" s="26">
        <f>'CPS &gt; Bq'!$I$9*$D31^2+'CPS &gt; Bq'!$J$9*$D31+'CPS &gt; Bq'!$K$9</f>
        <v>9064.77</v>
      </c>
      <c r="N31" s="18" t="str">
        <f t="shared" si="0"/>
        <v>DBP-19 30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x14ac:dyDescent="0.25">
      <c r="A32" s="30" t="s">
        <v>544</v>
      </c>
      <c r="B32" s="44">
        <v>40921</v>
      </c>
      <c r="C32" s="16" t="s">
        <v>1134</v>
      </c>
      <c r="D32" s="16">
        <v>430</v>
      </c>
      <c r="E32" s="16" t="s">
        <v>128</v>
      </c>
      <c r="F32" s="43"/>
      <c r="G32" s="16" t="s">
        <v>696</v>
      </c>
      <c r="H32" s="16">
        <v>16443</v>
      </c>
      <c r="I32" s="16">
        <v>83226</v>
      </c>
      <c r="J32" s="33"/>
      <c r="K32" s="16"/>
      <c r="L32" s="16"/>
      <c r="M32" s="26">
        <f>'CPS &gt; Bq'!$I$9*$D32^2+'CPS &gt; Bq'!$J$9*$D32+'CPS &gt; Bq'!$K$9</f>
        <v>2960.9369999999999</v>
      </c>
      <c r="N32" s="18" t="str">
        <f t="shared" si="0"/>
        <v>DBP-19 31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x14ac:dyDescent="0.25">
      <c r="A33" s="30" t="s">
        <v>769</v>
      </c>
      <c r="B33" s="27">
        <v>40921</v>
      </c>
      <c r="C33" s="16" t="s">
        <v>1134</v>
      </c>
      <c r="D33" s="16">
        <v>21500</v>
      </c>
      <c r="E33" s="16" t="s">
        <v>336</v>
      </c>
      <c r="F33" s="43"/>
      <c r="G33" s="16" t="s">
        <v>696</v>
      </c>
      <c r="H33" s="16">
        <v>16450</v>
      </c>
      <c r="I33" s="16">
        <v>83225</v>
      </c>
      <c r="J33" s="33" t="s">
        <v>1240</v>
      </c>
      <c r="K33" s="16"/>
      <c r="L33" s="16"/>
      <c r="M33" s="26">
        <f>'CPS &gt; Bq'!$I$9*$D33^2+'CPS &gt; Bq'!$J$9*$D33+'CPS &gt; Bq'!$K$9</f>
        <v>193347.35</v>
      </c>
      <c r="N33" s="18" t="str">
        <f t="shared" si="0"/>
        <v>DBP-19 32</v>
      </c>
      <c r="O33" s="19" t="s">
        <v>361</v>
      </c>
      <c r="P33" s="19">
        <v>1.3320000000000001</v>
      </c>
      <c r="Q33" s="21">
        <v>1589</v>
      </c>
      <c r="R33" s="22">
        <v>117100</v>
      </c>
      <c r="S33" s="22">
        <v>23.81</v>
      </c>
      <c r="T33" s="22">
        <v>157280</v>
      </c>
      <c r="U33" s="22">
        <v>23.5</v>
      </c>
      <c r="V33" s="22">
        <v>151480</v>
      </c>
      <c r="W33" s="22">
        <v>23.65</v>
      </c>
      <c r="X33" s="22">
        <v>143050</v>
      </c>
      <c r="Y33" s="22">
        <v>23.8</v>
      </c>
    </row>
    <row r="34" spans="1:25" x14ac:dyDescent="0.25">
      <c r="A34" s="30" t="s">
        <v>549</v>
      </c>
      <c r="B34" s="44">
        <v>40921</v>
      </c>
      <c r="C34" s="16" t="s">
        <v>1134</v>
      </c>
      <c r="D34" s="16">
        <v>680</v>
      </c>
      <c r="E34" s="16" t="s">
        <v>338</v>
      </c>
      <c r="F34" s="43"/>
      <c r="G34" s="16" t="s">
        <v>696</v>
      </c>
      <c r="H34" s="16">
        <v>16452</v>
      </c>
      <c r="I34" s="16">
        <v>83225</v>
      </c>
      <c r="J34" s="33"/>
      <c r="K34" s="16"/>
      <c r="L34" s="16"/>
      <c r="M34" s="26">
        <f>'CPS &gt; Bq'!$I$9*$D34^2+'CPS &gt; Bq'!$J$9*$D34+'CPS &gt; Bq'!$K$9</f>
        <v>4699.4120000000003</v>
      </c>
      <c r="N34" s="18" t="str">
        <f t="shared" si="0"/>
        <v>DBP-19 33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x14ac:dyDescent="0.25">
      <c r="A35" s="30" t="s">
        <v>326</v>
      </c>
      <c r="B35" s="44">
        <v>40921</v>
      </c>
      <c r="C35" s="16" t="s">
        <v>1134</v>
      </c>
      <c r="D35" s="16">
        <v>5500</v>
      </c>
      <c r="E35" s="16" t="s">
        <v>345</v>
      </c>
      <c r="F35" s="43"/>
      <c r="G35" s="16" t="s">
        <v>696</v>
      </c>
      <c r="H35" s="16">
        <v>16445</v>
      </c>
      <c r="I35" s="16">
        <v>83216</v>
      </c>
      <c r="J35" s="33" t="s">
        <v>1240</v>
      </c>
      <c r="K35" s="16"/>
      <c r="L35" s="16"/>
      <c r="M35" s="26">
        <f>'CPS &gt; Bq'!$I$9*$D35^2+'CPS &gt; Bq'!$J$9*$D35+'CPS &gt; Bq'!$K$9</f>
        <v>40660.950000000004</v>
      </c>
      <c r="N35" s="18" t="str">
        <f t="shared" si="0"/>
        <v>DBP-19 34</v>
      </c>
      <c r="O35" s="19" t="s">
        <v>358</v>
      </c>
      <c r="P35" s="19">
        <v>1.7729999999999999</v>
      </c>
      <c r="Q35" s="21">
        <v>26590</v>
      </c>
      <c r="R35" s="22">
        <v>1497.7</v>
      </c>
      <c r="S35" s="22">
        <v>23.48</v>
      </c>
      <c r="T35" s="22">
        <v>828.57</v>
      </c>
      <c r="U35" s="22">
        <v>23.32</v>
      </c>
      <c r="V35" s="22">
        <v>911.22</v>
      </c>
      <c r="W35" s="22">
        <v>23.48</v>
      </c>
      <c r="X35" s="22">
        <v>1088.3</v>
      </c>
      <c r="Y35" s="22">
        <v>23.42</v>
      </c>
    </row>
    <row r="36" spans="1:25" x14ac:dyDescent="0.25">
      <c r="A36" s="30" t="s">
        <v>327</v>
      </c>
      <c r="B36" s="27">
        <v>40921</v>
      </c>
      <c r="C36" s="16" t="s">
        <v>1134</v>
      </c>
      <c r="D36" s="16">
        <v>580</v>
      </c>
      <c r="E36" s="16" t="s">
        <v>346</v>
      </c>
      <c r="F36" s="43"/>
      <c r="G36" s="16" t="s">
        <v>696</v>
      </c>
      <c r="H36" s="16">
        <v>16408</v>
      </c>
      <c r="I36" s="16">
        <v>83295</v>
      </c>
      <c r="J36" s="33" t="s">
        <v>1240</v>
      </c>
      <c r="K36" s="16"/>
      <c r="L36" s="16"/>
      <c r="M36" s="26">
        <f>'CPS &gt; Bq'!$I$9*$D36^2+'CPS &gt; Bq'!$J$9*$D36+'CPS &gt; Bq'!$K$9</f>
        <v>4002.5219999999999</v>
      </c>
      <c r="N36" s="18" t="str">
        <f t="shared" si="0"/>
        <v>DBP-19 35</v>
      </c>
      <c r="O36" s="19" t="s">
        <v>441</v>
      </c>
      <c r="P36" s="19">
        <v>0.02</v>
      </c>
      <c r="Q36" s="21">
        <v>69312</v>
      </c>
      <c r="R36" s="22">
        <v>2611.9</v>
      </c>
      <c r="S36" s="22">
        <v>23.81</v>
      </c>
      <c r="T36" s="22">
        <v>2943.5</v>
      </c>
      <c r="U36" s="22">
        <v>23.52</v>
      </c>
      <c r="V36" s="22">
        <v>2812.6</v>
      </c>
      <c r="W36" s="22">
        <v>23.65</v>
      </c>
      <c r="X36" s="22">
        <v>2739.4</v>
      </c>
      <c r="Y36" s="22">
        <v>24</v>
      </c>
    </row>
    <row r="37" spans="1:25" x14ac:dyDescent="0.25">
      <c r="A37" s="30" t="s">
        <v>328</v>
      </c>
      <c r="B37" s="44">
        <v>40921</v>
      </c>
      <c r="C37" s="16" t="s">
        <v>1134</v>
      </c>
      <c r="D37" s="16">
        <v>170</v>
      </c>
      <c r="E37" s="16" t="s">
        <v>879</v>
      </c>
      <c r="F37" s="43"/>
      <c r="G37" s="16" t="s">
        <v>696</v>
      </c>
      <c r="H37" s="16">
        <v>16411</v>
      </c>
      <c r="I37" s="16">
        <v>83297</v>
      </c>
      <c r="J37" s="33"/>
      <c r="K37" s="16"/>
      <c r="L37" s="16"/>
      <c r="M37" s="26">
        <f>'CPS &gt; Bq'!$I$9*$D37^2+'CPS &gt; Bq'!$J$9*$D37+'CPS &gt; Bq'!$K$9</f>
        <v>1166.1830000000002</v>
      </c>
      <c r="N37" s="18" t="str">
        <f t="shared" si="0"/>
        <v>DBP-19 36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x14ac:dyDescent="0.25">
      <c r="A38" s="30" t="s">
        <v>329</v>
      </c>
      <c r="B38" s="44">
        <v>40921</v>
      </c>
      <c r="C38" s="16" t="s">
        <v>1134</v>
      </c>
      <c r="D38" s="16">
        <v>210</v>
      </c>
      <c r="E38" s="16" t="s">
        <v>879</v>
      </c>
      <c r="F38" s="43"/>
      <c r="G38" s="16" t="s">
        <v>696</v>
      </c>
      <c r="H38" s="16">
        <v>16402</v>
      </c>
      <c r="I38" s="16">
        <v>83297</v>
      </c>
      <c r="J38" s="33"/>
      <c r="K38" s="16"/>
      <c r="L38" s="16"/>
      <c r="M38" s="26">
        <f>'CPS &gt; Bq'!$I$9*$D38^2+'CPS &gt; Bq'!$J$9*$D38+'CPS &gt; Bq'!$K$9</f>
        <v>1441.4190000000001</v>
      </c>
      <c r="N38" s="18" t="str">
        <f t="shared" si="0"/>
        <v>DBP-19 37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x14ac:dyDescent="0.25">
      <c r="A39" s="138" t="s">
        <v>330</v>
      </c>
      <c r="B39" s="154">
        <v>40921</v>
      </c>
      <c r="C39" s="138" t="s">
        <v>1134</v>
      </c>
      <c r="D39" s="138">
        <v>1800</v>
      </c>
      <c r="E39" s="138" t="s">
        <v>347</v>
      </c>
      <c r="F39" s="155"/>
      <c r="G39" s="138" t="s">
        <v>696</v>
      </c>
      <c r="H39" s="138">
        <v>16398</v>
      </c>
      <c r="I39" s="138">
        <v>83330</v>
      </c>
      <c r="J39" s="156" t="s">
        <v>1240</v>
      </c>
      <c r="K39" s="138"/>
      <c r="L39" s="138"/>
      <c r="M39" s="26">
        <f>'CPS &gt; Bq'!$I$9*$D39^2+'CPS &gt; Bq'!$J$9*$D39+'CPS &gt; Bq'!$K$9</f>
        <v>12641.220000000001</v>
      </c>
      <c r="N39" s="146" t="str">
        <f t="shared" si="0"/>
        <v>DBP-19 38</v>
      </c>
      <c r="O39" s="157" t="s">
        <v>504</v>
      </c>
      <c r="P39" s="145">
        <v>8.9999999999999993E-3</v>
      </c>
      <c r="Q39" s="143">
        <v>60547</v>
      </c>
      <c r="R39" s="144">
        <v>7581.8</v>
      </c>
      <c r="S39" s="144">
        <v>23.58</v>
      </c>
      <c r="T39" s="144">
        <v>8900.9</v>
      </c>
      <c r="U39" s="144">
        <v>23.48</v>
      </c>
      <c r="V39" s="144">
        <v>8695.2999999999993</v>
      </c>
      <c r="W39" s="144">
        <v>23.63</v>
      </c>
      <c r="X39" s="144">
        <v>8042.7</v>
      </c>
      <c r="Y39" s="144">
        <v>23.66</v>
      </c>
    </row>
    <row r="40" spans="1:25" x14ac:dyDescent="0.25">
      <c r="A40" s="30" t="s">
        <v>331</v>
      </c>
      <c r="B40" s="44">
        <v>40921</v>
      </c>
      <c r="C40" s="16" t="s">
        <v>1134</v>
      </c>
      <c r="D40" s="16">
        <v>1300</v>
      </c>
      <c r="E40" s="16" t="s">
        <v>351</v>
      </c>
      <c r="F40" s="43"/>
      <c r="G40" s="16" t="s">
        <v>696</v>
      </c>
      <c r="H40" s="16">
        <v>16394</v>
      </c>
      <c r="I40" s="16">
        <v>83299</v>
      </c>
      <c r="J40" s="33"/>
      <c r="K40" s="16"/>
      <c r="L40" s="16"/>
      <c r="M40" s="26">
        <f>'CPS &gt; Bq'!$I$9*$D40^2+'CPS &gt; Bq'!$J$9*$D40+'CPS &gt; Bq'!$K$9</f>
        <v>9064.77</v>
      </c>
      <c r="N40" s="18" t="str">
        <f t="shared" si="0"/>
        <v>DBP-19 39</v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x14ac:dyDescent="0.25">
      <c r="A41" s="30" t="s">
        <v>332</v>
      </c>
      <c r="B41" s="44">
        <v>40921</v>
      </c>
      <c r="C41" s="16" t="s">
        <v>1134</v>
      </c>
      <c r="D41" s="16">
        <v>600</v>
      </c>
      <c r="E41" s="16" t="s">
        <v>351</v>
      </c>
      <c r="F41" s="43"/>
      <c r="G41" s="16" t="s">
        <v>696</v>
      </c>
      <c r="H41" s="16">
        <v>16386</v>
      </c>
      <c r="I41" s="16">
        <v>83300</v>
      </c>
      <c r="J41" s="33"/>
      <c r="K41" s="16"/>
      <c r="L41" s="16"/>
      <c r="M41" s="26">
        <f>'CPS &gt; Bq'!$I$9*$D41^2+'CPS &gt; Bq'!$J$9*$D41+'CPS &gt; Bq'!$K$9</f>
        <v>4141.74</v>
      </c>
      <c r="N41" s="18" t="str">
        <f t="shared" si="0"/>
        <v>DBP-19 40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x14ac:dyDescent="0.25">
      <c r="A42" s="30" t="s">
        <v>333</v>
      </c>
      <c r="B42" s="27">
        <v>40921</v>
      </c>
      <c r="C42" s="16" t="s">
        <v>1134</v>
      </c>
      <c r="D42" s="16">
        <v>480</v>
      </c>
      <c r="E42" s="16" t="s">
        <v>352</v>
      </c>
      <c r="F42" s="43"/>
      <c r="G42" s="16" t="s">
        <v>696</v>
      </c>
      <c r="H42" s="16">
        <v>16387</v>
      </c>
      <c r="I42" s="16">
        <v>83300</v>
      </c>
      <c r="J42" s="33"/>
      <c r="K42" s="16"/>
      <c r="L42" s="16"/>
      <c r="M42" s="26">
        <f>'CPS &gt; Bq'!$I$9*$D42^2+'CPS &gt; Bq'!$J$9*$D42+'CPS &gt; Bq'!$K$9</f>
        <v>3307.6320000000001</v>
      </c>
      <c r="N42" s="18" t="str">
        <f t="shared" si="0"/>
        <v>DBP-19 41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1"/>
  <sheetViews>
    <sheetView workbookViewId="0"/>
  </sheetViews>
  <sheetFormatPr defaultColWidth="8.85546875" defaultRowHeight="15" x14ac:dyDescent="0.25"/>
  <cols>
    <col min="1" max="1" width="10.140625" customWidth="1"/>
    <col min="2" max="2" width="11.42578125" customWidth="1"/>
    <col min="3" max="3" width="16.28515625" customWidth="1"/>
    <col min="6" max="6" width="22.7109375" customWidth="1"/>
    <col min="7" max="7" width="24.140625" customWidth="1"/>
    <col min="11" max="11" width="12.85546875" customWidth="1"/>
    <col min="14" max="14" width="13.7109375" customWidth="1"/>
    <col min="15" max="16" width="12.42578125" customWidth="1"/>
    <col min="17" max="17" width="9.28515625" customWidth="1"/>
    <col min="19" max="26" width="13.28515625" customWidth="1"/>
  </cols>
  <sheetData>
    <row r="1" spans="1:26" s="1" customFormat="1" ht="41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560</v>
      </c>
      <c r="F1" s="12" t="s">
        <v>1105</v>
      </c>
      <c r="G1" s="12" t="s">
        <v>1484</v>
      </c>
      <c r="H1" s="12" t="s">
        <v>696</v>
      </c>
      <c r="I1" s="12" t="s">
        <v>697</v>
      </c>
      <c r="J1" s="12" t="s">
        <v>698</v>
      </c>
      <c r="K1" s="12" t="s">
        <v>1296</v>
      </c>
      <c r="L1" s="12" t="s">
        <v>1385</v>
      </c>
      <c r="M1" s="12" t="s">
        <v>1386</v>
      </c>
      <c r="N1" s="13" t="s">
        <v>1185</v>
      </c>
      <c r="O1" s="14" t="s">
        <v>685</v>
      </c>
      <c r="P1" s="14" t="s">
        <v>964</v>
      </c>
      <c r="Q1" s="96" t="s">
        <v>172</v>
      </c>
      <c r="R1" s="14" t="s">
        <v>1482</v>
      </c>
      <c r="S1" s="15" t="s">
        <v>1483</v>
      </c>
      <c r="T1" s="15" t="s">
        <v>1186</v>
      </c>
      <c r="U1" s="15" t="s">
        <v>1187</v>
      </c>
      <c r="V1" s="15" t="s">
        <v>1188</v>
      </c>
      <c r="W1" s="15" t="s">
        <v>1189</v>
      </c>
      <c r="X1" s="15" t="s">
        <v>950</v>
      </c>
      <c r="Y1" s="15" t="s">
        <v>1193</v>
      </c>
      <c r="Z1" s="15" t="s">
        <v>1194</v>
      </c>
    </row>
    <row r="2" spans="1:26" x14ac:dyDescent="0.25">
      <c r="A2" s="95" t="s">
        <v>561</v>
      </c>
      <c r="B2" s="27">
        <v>40807</v>
      </c>
      <c r="C2" s="16" t="s">
        <v>1134</v>
      </c>
      <c r="D2" s="16">
        <v>550</v>
      </c>
      <c r="E2" s="16">
        <v>0</v>
      </c>
      <c r="F2" s="16" t="s">
        <v>562</v>
      </c>
      <c r="G2" s="16"/>
      <c r="H2" s="16" t="s">
        <v>696</v>
      </c>
      <c r="I2" s="16">
        <v>16473</v>
      </c>
      <c r="J2" s="16">
        <v>83085</v>
      </c>
      <c r="K2" s="16"/>
      <c r="L2" s="16"/>
      <c r="M2" s="16"/>
      <c r="N2" s="26">
        <f>'CPS &gt; Bq'!$I$9*$D2^2+'CPS &gt; Bq'!$J$9*$D2+'CPS &gt; Bq'!$K$9</f>
        <v>3793.8450000000003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x14ac:dyDescent="0.25">
      <c r="A3" s="95" t="s">
        <v>566</v>
      </c>
      <c r="B3" s="27">
        <v>40807</v>
      </c>
      <c r="C3" s="16" t="s">
        <v>1134</v>
      </c>
      <c r="D3" s="16">
        <v>350</v>
      </c>
      <c r="E3" s="16">
        <v>0</v>
      </c>
      <c r="F3" s="16" t="s">
        <v>562</v>
      </c>
      <c r="G3" s="16"/>
      <c r="H3" s="16" t="s">
        <v>696</v>
      </c>
      <c r="I3" s="16">
        <v>16480</v>
      </c>
      <c r="J3" s="16">
        <v>83091</v>
      </c>
      <c r="K3" s="16"/>
      <c r="L3" s="16"/>
      <c r="M3" s="16"/>
      <c r="N3" s="26">
        <f>'CPS &gt; Bq'!$I$9*$D3^2+'CPS &gt; Bq'!$J$9*$D3+'CPS &gt; Bq'!$K$9</f>
        <v>2407.2649999999999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x14ac:dyDescent="0.25">
      <c r="A4" s="95" t="s">
        <v>567</v>
      </c>
      <c r="B4" s="27">
        <v>40807</v>
      </c>
      <c r="C4" s="16" t="s">
        <v>1134</v>
      </c>
      <c r="D4" s="16">
        <v>650</v>
      </c>
      <c r="E4" s="16">
        <v>20</v>
      </c>
      <c r="F4" s="16" t="s">
        <v>580</v>
      </c>
      <c r="G4" s="16"/>
      <c r="H4" s="16" t="s">
        <v>696</v>
      </c>
      <c r="I4" s="16">
        <v>16477</v>
      </c>
      <c r="J4" s="16">
        <v>83081</v>
      </c>
      <c r="K4" s="16" t="s">
        <v>1378</v>
      </c>
      <c r="L4" s="16"/>
      <c r="M4" s="16"/>
      <c r="N4" s="26">
        <f>'CPS &gt; Bq'!$I$9*$D4^2+'CPS &gt; Bq'!$J$9*$D4+'CPS &gt; Bq'!$K$9</f>
        <v>4490.1350000000002</v>
      </c>
      <c r="O4" s="20" t="s">
        <v>819</v>
      </c>
      <c r="P4" s="20" t="s">
        <v>379</v>
      </c>
      <c r="Q4" s="20">
        <v>0.16</v>
      </c>
      <c r="R4" s="21">
        <v>61636</v>
      </c>
      <c r="S4" s="22">
        <v>2318.6</v>
      </c>
      <c r="T4" s="22">
        <v>23.99</v>
      </c>
      <c r="U4" s="22">
        <v>3455.2</v>
      </c>
      <c r="V4" s="22">
        <v>23.51</v>
      </c>
      <c r="W4" s="22">
        <v>3367.1</v>
      </c>
      <c r="X4" s="22">
        <v>23.65</v>
      </c>
      <c r="Y4" s="22">
        <v>3220.1</v>
      </c>
      <c r="Z4" s="22">
        <v>23.92</v>
      </c>
    </row>
    <row r="5" spans="1:26" x14ac:dyDescent="0.25">
      <c r="A5" s="95" t="s">
        <v>581</v>
      </c>
      <c r="B5" s="27">
        <v>40807</v>
      </c>
      <c r="C5" s="16" t="s">
        <v>1134</v>
      </c>
      <c r="D5" s="16">
        <v>1200</v>
      </c>
      <c r="E5" s="16">
        <v>10</v>
      </c>
      <c r="F5" s="16" t="s">
        <v>580</v>
      </c>
      <c r="G5" s="16"/>
      <c r="H5" s="16" t="s">
        <v>696</v>
      </c>
      <c r="I5" s="16">
        <v>16483</v>
      </c>
      <c r="J5" s="16">
        <v>80084</v>
      </c>
      <c r="K5" s="16"/>
      <c r="L5" s="16"/>
      <c r="M5" s="16"/>
      <c r="N5" s="26">
        <f>'CPS &gt; Bq'!$I$9*$D5^2+'CPS &gt; Bq'!$J$9*$D5+'CPS &gt; Bq'!$K$9</f>
        <v>8355.48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x14ac:dyDescent="0.25">
      <c r="A6" s="95" t="s">
        <v>582</v>
      </c>
      <c r="B6" s="27">
        <v>40807</v>
      </c>
      <c r="C6" s="16" t="s">
        <v>1134</v>
      </c>
      <c r="D6" s="16">
        <v>500</v>
      </c>
      <c r="E6" s="16">
        <v>10</v>
      </c>
      <c r="F6" s="16" t="s">
        <v>580</v>
      </c>
      <c r="G6" s="16"/>
      <c r="H6" s="16" t="s">
        <v>696</v>
      </c>
      <c r="I6" s="16">
        <v>16480</v>
      </c>
      <c r="J6" s="16">
        <v>80085</v>
      </c>
      <c r="K6" s="16" t="s">
        <v>1240</v>
      </c>
      <c r="L6" s="16"/>
      <c r="M6" s="16"/>
      <c r="N6" s="26">
        <f>'CPS &gt; Bq'!$I$9*$D6^2+'CPS &gt; Bq'!$J$9*$D6+'CPS &gt; Bq'!$K$9</f>
        <v>3446.4500000000003</v>
      </c>
      <c r="O6" s="20" t="s">
        <v>820</v>
      </c>
      <c r="P6" s="20" t="s">
        <v>972</v>
      </c>
      <c r="Q6" s="20">
        <v>3.0999999999999999E-3</v>
      </c>
      <c r="R6" s="21">
        <v>10483</v>
      </c>
      <c r="S6" s="22">
        <v>2585.3000000000002</v>
      </c>
      <c r="T6" s="22">
        <v>25.46</v>
      </c>
      <c r="U6" s="22">
        <v>2906.3</v>
      </c>
      <c r="V6" s="22">
        <v>23.81</v>
      </c>
      <c r="W6" s="22">
        <v>2861</v>
      </c>
      <c r="X6" s="22">
        <v>23.87</v>
      </c>
      <c r="Y6" s="22">
        <v>2720.4</v>
      </c>
      <c r="Z6" s="22">
        <v>26.64</v>
      </c>
    </row>
    <row r="7" spans="1:26" x14ac:dyDescent="0.25">
      <c r="A7" s="95" t="s">
        <v>583</v>
      </c>
      <c r="B7" s="27">
        <v>40807</v>
      </c>
      <c r="C7" s="16" t="s">
        <v>584</v>
      </c>
      <c r="D7" s="16">
        <v>800</v>
      </c>
      <c r="E7" s="16">
        <v>0</v>
      </c>
      <c r="F7" s="16" t="s">
        <v>585</v>
      </c>
      <c r="G7" s="16"/>
      <c r="H7" s="16" t="s">
        <v>696</v>
      </c>
      <c r="I7" s="16">
        <v>16489</v>
      </c>
      <c r="J7" s="16">
        <v>83178</v>
      </c>
      <c r="K7" s="16"/>
      <c r="L7" s="16"/>
      <c r="M7" s="16"/>
      <c r="N7" s="26">
        <f>'CPS &gt; Bq'!$I$9*$D7^2+'CPS &gt; Bq'!$J$9*$D7+'CPS &gt; Bq'!$K$9</f>
        <v>5538.32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x14ac:dyDescent="0.25">
      <c r="A8" s="95" t="s">
        <v>586</v>
      </c>
      <c r="B8" s="27">
        <v>40807</v>
      </c>
      <c r="C8" s="16" t="s">
        <v>584</v>
      </c>
      <c r="D8" s="16">
        <v>650</v>
      </c>
      <c r="E8" s="16" t="s">
        <v>692</v>
      </c>
      <c r="F8" s="16" t="s">
        <v>580</v>
      </c>
      <c r="G8" s="16"/>
      <c r="H8" s="16" t="s">
        <v>696</v>
      </c>
      <c r="I8" s="16">
        <v>16484</v>
      </c>
      <c r="J8" s="16">
        <v>80077</v>
      </c>
      <c r="K8" s="16"/>
      <c r="L8" s="16"/>
      <c r="M8" s="16"/>
      <c r="N8" s="26">
        <f>'CPS &gt; Bq'!$I$9*$D8^2+'CPS &gt; Bq'!$J$9*$D8+'CPS &gt; Bq'!$K$9</f>
        <v>4490.1350000000002</v>
      </c>
      <c r="O8" s="20"/>
      <c r="P8" s="20"/>
      <c r="Q8" s="20"/>
      <c r="R8" s="21"/>
      <c r="S8" s="22"/>
      <c r="T8" s="22"/>
      <c r="U8" s="22"/>
      <c r="V8" s="22"/>
      <c r="W8" s="22"/>
      <c r="X8" s="22"/>
      <c r="Y8" s="22"/>
      <c r="Z8" s="22"/>
    </row>
    <row r="9" spans="1:26" x14ac:dyDescent="0.25">
      <c r="A9" s="95" t="s">
        <v>803</v>
      </c>
      <c r="B9" s="27">
        <v>40807</v>
      </c>
      <c r="C9" s="16" t="s">
        <v>1134</v>
      </c>
      <c r="D9" s="16">
        <v>350</v>
      </c>
      <c r="E9" s="16">
        <v>10</v>
      </c>
      <c r="F9" s="16" t="s">
        <v>580</v>
      </c>
      <c r="G9" s="16"/>
      <c r="H9" s="16" t="s">
        <v>696</v>
      </c>
      <c r="I9" s="16">
        <v>16464</v>
      </c>
      <c r="J9" s="16">
        <v>80074</v>
      </c>
      <c r="K9" s="16"/>
      <c r="L9" s="16"/>
      <c r="M9" s="16"/>
      <c r="N9" s="26">
        <f>'CPS &gt; Bq'!$I$9*$D9^2+'CPS &gt; Bq'!$J$9*$D9+'CPS &gt; Bq'!$K$9</f>
        <v>2407.2649999999999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x14ac:dyDescent="0.25">
      <c r="A10" s="95" t="s">
        <v>804</v>
      </c>
      <c r="B10" s="27">
        <v>40807</v>
      </c>
      <c r="C10" s="16" t="s">
        <v>584</v>
      </c>
      <c r="D10" s="16">
        <v>1300</v>
      </c>
      <c r="E10" s="16" t="s">
        <v>692</v>
      </c>
      <c r="F10" s="16" t="s">
        <v>580</v>
      </c>
      <c r="G10" s="16" t="s">
        <v>805</v>
      </c>
      <c r="H10" s="16" t="s">
        <v>696</v>
      </c>
      <c r="I10" s="16">
        <v>16493</v>
      </c>
      <c r="J10" s="16">
        <v>80063</v>
      </c>
      <c r="K10" s="16"/>
      <c r="L10" s="16"/>
      <c r="M10" s="16"/>
      <c r="N10" s="26">
        <f>'CPS &gt; Bq'!$I$9*$D10^2+'CPS &gt; Bq'!$J$9*$D10+'CPS &gt; Bq'!$K$9</f>
        <v>9064.77</v>
      </c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x14ac:dyDescent="0.25">
      <c r="A11" s="95" t="s">
        <v>806</v>
      </c>
      <c r="B11" s="27">
        <v>40807</v>
      </c>
      <c r="C11" s="16" t="s">
        <v>584</v>
      </c>
      <c r="D11" s="16" t="s">
        <v>807</v>
      </c>
      <c r="E11" s="16" t="s">
        <v>692</v>
      </c>
      <c r="F11" s="16" t="s">
        <v>580</v>
      </c>
      <c r="G11" s="16" t="s">
        <v>808</v>
      </c>
      <c r="H11" s="16" t="s">
        <v>696</v>
      </c>
      <c r="I11" s="16">
        <v>16490</v>
      </c>
      <c r="J11" s="16">
        <v>80063</v>
      </c>
      <c r="K11" s="16" t="s">
        <v>809</v>
      </c>
      <c r="L11" s="16"/>
      <c r="M11" s="16"/>
      <c r="N11" s="165">
        <v>15800</v>
      </c>
      <c r="O11" s="20" t="s">
        <v>821</v>
      </c>
      <c r="P11" s="53" t="s">
        <v>823</v>
      </c>
      <c r="Q11" s="53"/>
      <c r="R11" s="21">
        <v>1763</v>
      </c>
      <c r="S11" s="22">
        <v>14251</v>
      </c>
      <c r="T11" s="22">
        <v>25.83</v>
      </c>
      <c r="U11" s="22">
        <v>15789</v>
      </c>
      <c r="V11" s="22">
        <v>23.81</v>
      </c>
      <c r="W11" s="22">
        <v>15862</v>
      </c>
      <c r="X11" s="22">
        <v>23.82</v>
      </c>
      <c r="Y11" s="22">
        <v>16674</v>
      </c>
      <c r="Z11" s="22">
        <v>25.98</v>
      </c>
    </row>
    <row r="12" spans="1:26" x14ac:dyDescent="0.25">
      <c r="A12" s="95" t="s">
        <v>810</v>
      </c>
      <c r="B12" s="27">
        <v>40807</v>
      </c>
      <c r="C12" s="16" t="s">
        <v>584</v>
      </c>
      <c r="D12" s="16">
        <v>1000</v>
      </c>
      <c r="E12" s="16"/>
      <c r="F12" s="16" t="s">
        <v>811</v>
      </c>
      <c r="G12" s="16"/>
      <c r="H12" s="16" t="s">
        <v>696</v>
      </c>
      <c r="I12" s="16">
        <v>16524</v>
      </c>
      <c r="J12" s="16">
        <v>80160</v>
      </c>
      <c r="K12" s="16"/>
      <c r="L12" s="16"/>
      <c r="M12" s="16"/>
      <c r="N12" s="26">
        <f>'CPS &gt; Bq'!$I$9*$D12^2+'CPS &gt; Bq'!$J$9*$D12+'CPS &gt; Bq'!$K$9</f>
        <v>6942.9000000000005</v>
      </c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x14ac:dyDescent="0.25">
      <c r="A13" s="95" t="s">
        <v>812</v>
      </c>
      <c r="B13" s="27">
        <v>40807</v>
      </c>
      <c r="C13" s="16" t="s">
        <v>584</v>
      </c>
      <c r="D13" s="16">
        <v>1300</v>
      </c>
      <c r="E13" s="16" t="s">
        <v>692</v>
      </c>
      <c r="F13" s="16" t="s">
        <v>811</v>
      </c>
      <c r="G13" s="16"/>
      <c r="H13" s="16" t="s">
        <v>696</v>
      </c>
      <c r="I13" s="16">
        <v>16508</v>
      </c>
      <c r="J13" s="16">
        <v>83176</v>
      </c>
      <c r="K13" s="16" t="s">
        <v>1240</v>
      </c>
      <c r="L13" s="16"/>
      <c r="M13" s="16"/>
      <c r="N13" s="26">
        <f>'CPS &gt; Bq'!$I$9*$D13^2+'CPS &gt; Bq'!$J$9*$D13+'CPS &gt; Bq'!$K$9</f>
        <v>9064.77</v>
      </c>
      <c r="O13" s="20" t="s">
        <v>822</v>
      </c>
      <c r="P13" s="53" t="s">
        <v>824</v>
      </c>
      <c r="Q13" s="53">
        <v>3.9270999999999998</v>
      </c>
      <c r="R13" s="21">
        <v>2099</v>
      </c>
      <c r="S13" s="22">
        <v>7487.6</v>
      </c>
      <c r="T13" s="22">
        <v>28.04</v>
      </c>
      <c r="U13" s="22">
        <v>15002</v>
      </c>
      <c r="V13" s="22">
        <v>23.78</v>
      </c>
      <c r="W13" s="22">
        <v>14063</v>
      </c>
      <c r="X13" s="22">
        <v>23.88</v>
      </c>
      <c r="Y13" s="22">
        <v>13595</v>
      </c>
      <c r="Z13" s="22">
        <v>26.4</v>
      </c>
    </row>
    <row r="14" spans="1:26" x14ac:dyDescent="0.25">
      <c r="A14" s="95" t="s">
        <v>813</v>
      </c>
      <c r="B14" s="27">
        <v>40807</v>
      </c>
      <c r="C14" s="16" t="s">
        <v>584</v>
      </c>
      <c r="D14" s="16">
        <v>500</v>
      </c>
      <c r="E14" s="16" t="s">
        <v>692</v>
      </c>
      <c r="F14" s="16" t="s">
        <v>814</v>
      </c>
      <c r="G14" s="16"/>
      <c r="H14" s="16" t="s">
        <v>696</v>
      </c>
      <c r="I14" s="16" t="s">
        <v>692</v>
      </c>
      <c r="J14" s="16" t="s">
        <v>692</v>
      </c>
      <c r="K14" s="16"/>
      <c r="L14" s="16"/>
      <c r="M14" s="16"/>
      <c r="N14" s="26">
        <f>'CPS &gt; Bq'!$I$9*$D14^2+'CPS &gt; Bq'!$J$9*$D14+'CPS &gt; Bq'!$K$9</f>
        <v>3446.4500000000003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x14ac:dyDescent="0.25">
      <c r="A15" s="95" t="s">
        <v>815</v>
      </c>
      <c r="B15" s="27">
        <v>40807</v>
      </c>
      <c r="C15" s="16" t="s">
        <v>584</v>
      </c>
      <c r="D15" s="16">
        <v>3300</v>
      </c>
      <c r="E15" s="16">
        <v>0</v>
      </c>
      <c r="F15" s="16" t="s">
        <v>814</v>
      </c>
      <c r="G15" s="16"/>
      <c r="H15" s="16" t="s">
        <v>696</v>
      </c>
      <c r="I15" s="16">
        <v>16498</v>
      </c>
      <c r="J15" s="16">
        <v>83092</v>
      </c>
      <c r="K15" s="16"/>
      <c r="L15" s="16"/>
      <c r="M15" s="16"/>
      <c r="N15" s="26">
        <f>'CPS &gt; Bq'!$I$9*$D15^2+'CPS &gt; Bq'!$J$9*$D15+'CPS &gt; Bq'!$K$9</f>
        <v>23670.57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x14ac:dyDescent="0.25">
      <c r="A16" s="95" t="s">
        <v>816</v>
      </c>
      <c r="B16" s="27">
        <v>40807</v>
      </c>
      <c r="C16" s="16" t="s">
        <v>584</v>
      </c>
      <c r="D16" s="16">
        <v>600</v>
      </c>
      <c r="E16" s="16" t="s">
        <v>692</v>
      </c>
      <c r="F16" s="16" t="s">
        <v>811</v>
      </c>
      <c r="G16" s="16"/>
      <c r="H16" s="16" t="s">
        <v>696</v>
      </c>
      <c r="I16" s="16">
        <v>16511</v>
      </c>
      <c r="J16" s="16">
        <v>83183</v>
      </c>
      <c r="K16" s="16"/>
      <c r="L16" s="16"/>
      <c r="M16" s="16"/>
      <c r="N16" s="26">
        <f>'CPS &gt; Bq'!$I$9*$D16^2+'CPS &gt; Bq'!$J$9*$D16+'CPS &gt; Bq'!$K$9</f>
        <v>4141.74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x14ac:dyDescent="0.25">
      <c r="A17" s="95" t="s">
        <v>817</v>
      </c>
      <c r="B17" s="27">
        <v>40807</v>
      </c>
      <c r="C17" s="16" t="s">
        <v>584</v>
      </c>
      <c r="D17" s="16">
        <v>800</v>
      </c>
      <c r="E17" s="16" t="s">
        <v>692</v>
      </c>
      <c r="F17" s="16" t="s">
        <v>811</v>
      </c>
      <c r="G17" s="16"/>
      <c r="H17" s="16" t="s">
        <v>696</v>
      </c>
      <c r="I17" s="16">
        <v>16506</v>
      </c>
      <c r="J17" s="16">
        <v>83182</v>
      </c>
      <c r="K17" s="16"/>
      <c r="L17" s="16"/>
      <c r="M17" s="16"/>
      <c r="N17" s="26">
        <f>'CPS &gt; Bq'!$I$9*$D17^2+'CPS &gt; Bq'!$J$9*$D17+'CPS &gt; Bq'!$K$9</f>
        <v>5538.32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x14ac:dyDescent="0.25">
      <c r="N18" s="3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x14ac:dyDescent="0.25"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x14ac:dyDescent="0.25"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x14ac:dyDescent="0.25"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50"/>
  <sheetViews>
    <sheetView workbookViewId="0">
      <pane ySplit="600" activePane="bottomLeft"/>
      <selection activeCell="M2" sqref="M2:M50"/>
      <selection pane="bottomLeft" activeCell="M2" sqref="M2"/>
    </sheetView>
  </sheetViews>
  <sheetFormatPr defaultColWidth="8.85546875" defaultRowHeight="15" x14ac:dyDescent="0.25"/>
  <cols>
    <col min="1" max="1" width="10.28515625" customWidth="1"/>
    <col min="2" max="2" width="12.42578125" customWidth="1"/>
    <col min="3" max="3" width="9.7109375" customWidth="1"/>
    <col min="5" max="5" width="22.42578125" customWidth="1"/>
    <col min="13" max="13" width="10.7109375" customWidth="1"/>
    <col min="14" max="14" width="14.42578125" customWidth="1"/>
    <col min="19" max="19" width="10.28515625" customWidth="1"/>
  </cols>
  <sheetData>
    <row r="1" spans="1:26" s="1" customFormat="1" ht="30" customHeight="1" x14ac:dyDescent="0.25">
      <c r="A1" s="12" t="s">
        <v>1335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30" t="s">
        <v>353</v>
      </c>
      <c r="B2" s="44">
        <v>40922</v>
      </c>
      <c r="C2" s="16" t="s">
        <v>1134</v>
      </c>
      <c r="D2" s="16">
        <v>6700</v>
      </c>
      <c r="E2" s="16" t="s">
        <v>127</v>
      </c>
      <c r="F2" s="16"/>
      <c r="G2" s="16" t="s">
        <v>696</v>
      </c>
      <c r="H2" s="16">
        <v>16442</v>
      </c>
      <c r="I2" s="16">
        <v>83234</v>
      </c>
      <c r="J2" s="33" t="s">
        <v>1240</v>
      </c>
      <c r="K2" s="16"/>
      <c r="L2" s="16"/>
      <c r="M2" s="26">
        <f>'CPS &gt; Bq'!$I$9*$D2^2+'CPS &gt; Bq'!$J$9*$D2+'CPS &gt; Bq'!$K$9</f>
        <v>50336.43</v>
      </c>
      <c r="N2" s="18" t="str">
        <f>A2</f>
        <v>DBP-20 01</v>
      </c>
      <c r="O2" s="48" t="s">
        <v>369</v>
      </c>
      <c r="P2" s="48">
        <v>19.998999999999999</v>
      </c>
      <c r="Q2" s="21">
        <v>2960</v>
      </c>
      <c r="R2" s="22">
        <v>23252</v>
      </c>
      <c r="S2" s="22">
        <v>25.11</v>
      </c>
      <c r="T2" s="22">
        <v>58200</v>
      </c>
      <c r="U2" s="22">
        <v>23.52</v>
      </c>
      <c r="V2" s="22">
        <v>53628</v>
      </c>
      <c r="W2" s="22">
        <v>23.66</v>
      </c>
      <c r="X2" s="22">
        <v>48712</v>
      </c>
      <c r="Y2" s="22">
        <v>24.27</v>
      </c>
    </row>
    <row r="3" spans="1:26" x14ac:dyDescent="0.25">
      <c r="A3" s="138" t="s">
        <v>579</v>
      </c>
      <c r="B3" s="154">
        <v>40922</v>
      </c>
      <c r="C3" s="138" t="s">
        <v>1134</v>
      </c>
      <c r="D3" s="138">
        <v>2200</v>
      </c>
      <c r="E3" s="138" t="s">
        <v>336</v>
      </c>
      <c r="F3" s="138"/>
      <c r="G3" s="138"/>
      <c r="H3" s="138">
        <v>16450</v>
      </c>
      <c r="I3" s="138">
        <v>83235</v>
      </c>
      <c r="J3" s="156" t="s">
        <v>1240</v>
      </c>
      <c r="K3" s="138"/>
      <c r="L3" s="138"/>
      <c r="M3" s="26">
        <f>'CPS &gt; Bq'!$I$9*$D3^2+'CPS &gt; Bq'!$J$9*$D3+'CPS &gt; Bq'!$K$9</f>
        <v>15538.380000000001</v>
      </c>
      <c r="N3" s="146" t="str">
        <f t="shared" ref="N3:N50" si="0">A3</f>
        <v>DBP-20 02</v>
      </c>
      <c r="O3" s="145" t="s">
        <v>441</v>
      </c>
      <c r="P3" s="145">
        <v>3.1E-2</v>
      </c>
      <c r="Q3" s="143">
        <v>7864</v>
      </c>
      <c r="R3" s="144">
        <v>14859</v>
      </c>
      <c r="S3" s="144">
        <v>23.92</v>
      </c>
      <c r="T3" s="144">
        <v>16752</v>
      </c>
      <c r="U3" s="144">
        <v>23.54</v>
      </c>
      <c r="V3" s="144">
        <v>16460</v>
      </c>
      <c r="W3" s="144">
        <v>23.67</v>
      </c>
      <c r="X3" s="144">
        <v>16086</v>
      </c>
      <c r="Y3" s="144">
        <v>24.41</v>
      </c>
    </row>
    <row r="4" spans="1:26" x14ac:dyDescent="0.25">
      <c r="A4" s="30" t="s">
        <v>5</v>
      </c>
      <c r="B4" s="44">
        <v>40922</v>
      </c>
      <c r="C4" s="16" t="s">
        <v>1134</v>
      </c>
      <c r="D4" s="16">
        <v>525</v>
      </c>
      <c r="E4" s="16" t="s">
        <v>128</v>
      </c>
      <c r="F4" s="16"/>
      <c r="G4" s="16"/>
      <c r="H4" s="16">
        <v>16448</v>
      </c>
      <c r="I4" s="16">
        <v>83234</v>
      </c>
      <c r="J4" s="33"/>
      <c r="K4" s="16"/>
      <c r="L4" s="16"/>
      <c r="M4" s="26">
        <f>'CPS &gt; Bq'!$I$9*$D4^2+'CPS &gt; Bq'!$J$9*$D4+'CPS &gt; Bq'!$K$9</f>
        <v>3620.085</v>
      </c>
      <c r="N4" s="18" t="str">
        <f t="shared" si="0"/>
        <v>DBP-20 03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6" x14ac:dyDescent="0.25">
      <c r="A5" s="30" t="s">
        <v>6</v>
      </c>
      <c r="B5" s="27">
        <v>40922</v>
      </c>
      <c r="C5" s="16" t="s">
        <v>1134</v>
      </c>
      <c r="D5" s="16">
        <v>3500</v>
      </c>
      <c r="E5" s="16" t="s">
        <v>336</v>
      </c>
      <c r="F5" s="16"/>
      <c r="G5" s="16"/>
      <c r="H5" s="16">
        <v>16455</v>
      </c>
      <c r="I5" s="16">
        <v>83245</v>
      </c>
      <c r="J5" s="33"/>
      <c r="K5" s="16"/>
      <c r="L5" s="16"/>
      <c r="M5" s="26">
        <f>'CPS &gt; Bq'!$I$9*$D5^2+'CPS &gt; Bq'!$J$9*$D5+'CPS &gt; Bq'!$K$9</f>
        <v>25175.15</v>
      </c>
      <c r="N5" s="18" t="str">
        <f t="shared" si="0"/>
        <v>DBP-20 04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6" x14ac:dyDescent="0.25">
      <c r="A6" s="30" t="s">
        <v>7</v>
      </c>
      <c r="B6" s="44">
        <v>40922</v>
      </c>
      <c r="C6" s="16" t="s">
        <v>1134</v>
      </c>
      <c r="D6" s="16">
        <v>4800</v>
      </c>
      <c r="E6" s="16" t="s">
        <v>334</v>
      </c>
      <c r="F6" s="16"/>
      <c r="G6" s="16"/>
      <c r="H6" s="16">
        <v>16449</v>
      </c>
      <c r="I6" s="16">
        <v>83246</v>
      </c>
      <c r="J6" s="33"/>
      <c r="K6" s="16"/>
      <c r="L6" s="16"/>
      <c r="M6" s="26">
        <f>'CPS &gt; Bq'!$I$9*$D6^2+'CPS &gt; Bq'!$J$9*$D6+'CPS &gt; Bq'!$K$9</f>
        <v>35149.919999999998</v>
      </c>
      <c r="N6" s="18" t="str">
        <f t="shared" si="0"/>
        <v>DBP-20 05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6" x14ac:dyDescent="0.25">
      <c r="A7" s="30" t="s">
        <v>8</v>
      </c>
      <c r="B7" s="27">
        <v>40922</v>
      </c>
      <c r="C7" s="16" t="s">
        <v>1134</v>
      </c>
      <c r="D7" s="16">
        <v>800</v>
      </c>
      <c r="E7" s="16" t="s">
        <v>334</v>
      </c>
      <c r="F7" s="16"/>
      <c r="G7" s="16"/>
      <c r="H7" s="16">
        <v>16449</v>
      </c>
      <c r="I7" s="16">
        <v>83246</v>
      </c>
      <c r="J7" s="33"/>
      <c r="K7" s="16"/>
      <c r="L7" s="16"/>
      <c r="M7" s="26">
        <f>'CPS &gt; Bq'!$I$9*$D7^2+'CPS &gt; Bq'!$J$9*$D7+'CPS &gt; Bq'!$K$9</f>
        <v>5538.32</v>
      </c>
      <c r="N7" s="18" t="str">
        <f t="shared" si="0"/>
        <v>DBP-20 06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6" x14ac:dyDescent="0.25">
      <c r="A8" s="30" t="s">
        <v>354</v>
      </c>
      <c r="B8" s="44">
        <v>40922</v>
      </c>
      <c r="C8" s="16" t="s">
        <v>1134</v>
      </c>
      <c r="D8" s="16">
        <v>800</v>
      </c>
      <c r="E8" s="16" t="s">
        <v>336</v>
      </c>
      <c r="F8" s="16"/>
      <c r="G8" s="16"/>
      <c r="H8" s="16">
        <v>16449</v>
      </c>
      <c r="I8" s="16">
        <v>83242</v>
      </c>
      <c r="J8" s="33"/>
      <c r="K8" s="16"/>
      <c r="L8" s="16"/>
      <c r="M8" s="26">
        <f>'CPS &gt; Bq'!$I$9*$D8^2+'CPS &gt; Bq'!$J$9*$D8+'CPS &gt; Bq'!$K$9</f>
        <v>5538.32</v>
      </c>
      <c r="N8" s="18" t="str">
        <f t="shared" si="0"/>
        <v>DBP-20 07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6" x14ac:dyDescent="0.25">
      <c r="A9" s="30" t="s">
        <v>355</v>
      </c>
      <c r="B9" s="27">
        <v>40922</v>
      </c>
      <c r="C9" s="16" t="s">
        <v>1134</v>
      </c>
      <c r="D9" s="16">
        <v>1500</v>
      </c>
      <c r="E9" s="16" t="s">
        <v>336</v>
      </c>
      <c r="F9" s="16"/>
      <c r="G9" s="16"/>
      <c r="H9" s="16">
        <v>16450</v>
      </c>
      <c r="I9" s="16">
        <v>83235</v>
      </c>
      <c r="J9" s="33"/>
      <c r="K9" s="16"/>
      <c r="L9" s="16"/>
      <c r="M9" s="26">
        <f>'CPS &gt; Bq'!$I$9*$D9^2+'CPS &gt; Bq'!$J$9*$D9+'CPS &gt; Bq'!$K$9</f>
        <v>10489.35</v>
      </c>
      <c r="N9" s="18" t="str">
        <f t="shared" si="0"/>
        <v>DBP-20 08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6" x14ac:dyDescent="0.25">
      <c r="A10" s="30" t="s">
        <v>182</v>
      </c>
      <c r="B10" s="44">
        <v>40922</v>
      </c>
      <c r="C10" s="16" t="s">
        <v>1134</v>
      </c>
      <c r="D10" s="16">
        <v>2000</v>
      </c>
      <c r="E10" s="16" t="s">
        <v>336</v>
      </c>
      <c r="F10" s="16"/>
      <c r="G10" s="16"/>
      <c r="H10" s="16">
        <v>16450</v>
      </c>
      <c r="I10" s="16">
        <v>83235</v>
      </c>
      <c r="J10" s="33"/>
      <c r="K10" s="16"/>
      <c r="L10" s="16"/>
      <c r="M10" s="26">
        <f>'CPS &gt; Bq'!$I$9*$D10^2+'CPS &gt; Bq'!$J$9*$D10+'CPS &gt; Bq'!$K$9</f>
        <v>14085.800000000001</v>
      </c>
      <c r="N10" s="18" t="str">
        <f t="shared" si="0"/>
        <v>DBP-20 09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6" x14ac:dyDescent="0.25">
      <c r="A11" s="30" t="s">
        <v>356</v>
      </c>
      <c r="B11" s="27">
        <v>40922</v>
      </c>
      <c r="C11" s="16" t="s">
        <v>1134</v>
      </c>
      <c r="D11" s="16">
        <v>1250</v>
      </c>
      <c r="E11" s="16" t="s">
        <v>334</v>
      </c>
      <c r="F11" s="16"/>
      <c r="G11" s="16"/>
      <c r="H11" s="16">
        <v>16450</v>
      </c>
      <c r="I11" s="16">
        <v>83235</v>
      </c>
      <c r="J11" s="33"/>
      <c r="K11" s="16"/>
      <c r="L11" s="16"/>
      <c r="M11" s="26">
        <f>'CPS &gt; Bq'!$I$9*$D11^2+'CPS &gt; Bq'!$J$9*$D11+'CPS &gt; Bq'!$K$9</f>
        <v>8709.875</v>
      </c>
      <c r="N11" s="18" t="str">
        <f t="shared" si="0"/>
        <v>DBP-20 10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6" x14ac:dyDescent="0.25">
      <c r="A12" s="30" t="s">
        <v>587</v>
      </c>
      <c r="B12" s="44">
        <v>40922</v>
      </c>
      <c r="C12" s="16" t="s">
        <v>1134</v>
      </c>
      <c r="D12" s="16">
        <v>300</v>
      </c>
      <c r="E12" s="30" t="s">
        <v>622</v>
      </c>
      <c r="F12" s="16"/>
      <c r="G12" s="16"/>
      <c r="H12" s="16">
        <v>16448</v>
      </c>
      <c r="I12" s="16">
        <v>83241</v>
      </c>
      <c r="J12" s="33"/>
      <c r="K12" s="16"/>
      <c r="L12" s="16"/>
      <c r="M12" s="26">
        <f>'CPS &gt; Bq'!$I$9*$D12^2+'CPS &gt; Bq'!$J$9*$D12+'CPS &gt; Bq'!$K$9</f>
        <v>2061.87</v>
      </c>
      <c r="N12" s="18" t="str">
        <f t="shared" si="0"/>
        <v>DBP-20 11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6" x14ac:dyDescent="0.25">
      <c r="A13" s="30" t="s">
        <v>588</v>
      </c>
      <c r="B13" s="27">
        <v>40922</v>
      </c>
      <c r="C13" s="16" t="s">
        <v>1134</v>
      </c>
      <c r="D13" s="16">
        <v>300</v>
      </c>
      <c r="E13" s="30" t="s">
        <v>847</v>
      </c>
      <c r="F13" s="16"/>
      <c r="G13" s="16"/>
      <c r="H13" s="16">
        <v>16447</v>
      </c>
      <c r="I13" s="16">
        <v>83229</v>
      </c>
      <c r="J13" s="33"/>
      <c r="K13" s="16"/>
      <c r="L13" s="16"/>
      <c r="M13" s="26">
        <f>'CPS &gt; Bq'!$I$9*$D13^2+'CPS &gt; Bq'!$J$9*$D13+'CPS &gt; Bq'!$K$9</f>
        <v>2061.87</v>
      </c>
      <c r="N13" s="18" t="str">
        <f t="shared" si="0"/>
        <v>DBP-20 12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6" x14ac:dyDescent="0.25">
      <c r="A14" s="30" t="s">
        <v>589</v>
      </c>
      <c r="B14" s="44">
        <v>40922</v>
      </c>
      <c r="C14" s="16" t="s">
        <v>1134</v>
      </c>
      <c r="D14" s="16">
        <v>440</v>
      </c>
      <c r="E14" s="30" t="s">
        <v>622</v>
      </c>
      <c r="F14" s="16"/>
      <c r="G14" s="16"/>
      <c r="H14" s="16">
        <v>16446</v>
      </c>
      <c r="I14" s="16">
        <v>83242</v>
      </c>
      <c r="J14" s="33"/>
      <c r="K14" s="16"/>
      <c r="L14" s="16"/>
      <c r="M14" s="26">
        <f>'CPS &gt; Bq'!$I$9*$D14^2+'CPS &gt; Bq'!$J$9*$D14+'CPS &gt; Bq'!$K$9</f>
        <v>3030.2360000000003</v>
      </c>
      <c r="N14" s="18" t="str">
        <f t="shared" si="0"/>
        <v>DBP-20 13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6" x14ac:dyDescent="0.25">
      <c r="A15" s="30" t="s">
        <v>590</v>
      </c>
      <c r="B15" s="27">
        <v>40922</v>
      </c>
      <c r="C15" s="16" t="s">
        <v>1134</v>
      </c>
      <c r="D15" s="16">
        <v>800</v>
      </c>
      <c r="E15" s="30" t="s">
        <v>622</v>
      </c>
      <c r="F15" s="16"/>
      <c r="G15" s="16"/>
      <c r="H15" s="16">
        <v>16447</v>
      </c>
      <c r="I15" s="16">
        <v>83244</v>
      </c>
      <c r="J15" s="33"/>
      <c r="K15" s="16"/>
      <c r="L15" s="16"/>
      <c r="M15" s="26">
        <f>'CPS &gt; Bq'!$I$9*$D15^2+'CPS &gt; Bq'!$J$9*$D15+'CPS &gt; Bq'!$K$9</f>
        <v>5538.32</v>
      </c>
      <c r="N15" s="18" t="str">
        <f t="shared" si="0"/>
        <v>DBP-20 14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6" x14ac:dyDescent="0.25">
      <c r="A16" s="30" t="s">
        <v>591</v>
      </c>
      <c r="B16" s="44">
        <v>40922</v>
      </c>
      <c r="C16" s="16" t="s">
        <v>1134</v>
      </c>
      <c r="D16" s="16">
        <v>1800</v>
      </c>
      <c r="E16" s="30" t="s">
        <v>396</v>
      </c>
      <c r="F16" s="16"/>
      <c r="G16" s="16"/>
      <c r="H16" s="16">
        <v>16448</v>
      </c>
      <c r="I16" s="16">
        <v>83233</v>
      </c>
      <c r="J16" s="33"/>
      <c r="K16" s="16"/>
      <c r="L16" s="16"/>
      <c r="M16" s="26">
        <f>'CPS &gt; Bq'!$I$9*$D16^2+'CPS &gt; Bq'!$J$9*$D16+'CPS &gt; Bq'!$K$9</f>
        <v>12641.220000000001</v>
      </c>
      <c r="N16" s="18" t="str">
        <f t="shared" si="0"/>
        <v>DBP-20 15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5">
      <c r="A17" s="30" t="s">
        <v>592</v>
      </c>
      <c r="B17" s="27">
        <v>40922</v>
      </c>
      <c r="C17" s="16" t="s">
        <v>1134</v>
      </c>
      <c r="D17" s="16">
        <v>500</v>
      </c>
      <c r="E17" s="30" t="s">
        <v>396</v>
      </c>
      <c r="F17" s="16"/>
      <c r="G17" s="16"/>
      <c r="H17" s="16">
        <v>16452</v>
      </c>
      <c r="I17" s="16">
        <v>83229</v>
      </c>
      <c r="J17" s="33"/>
      <c r="K17" s="16"/>
      <c r="L17" s="16"/>
      <c r="M17" s="26">
        <f>'CPS &gt; Bq'!$I$9*$D17^2+'CPS &gt; Bq'!$J$9*$D17+'CPS &gt; Bq'!$K$9</f>
        <v>3446.4500000000003</v>
      </c>
      <c r="N17" s="18" t="str">
        <f t="shared" si="0"/>
        <v>DBP-20 16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x14ac:dyDescent="0.25">
      <c r="A18" s="30" t="s">
        <v>593</v>
      </c>
      <c r="B18" s="44">
        <v>40922</v>
      </c>
      <c r="C18" s="16" t="s">
        <v>1134</v>
      </c>
      <c r="D18" s="16">
        <v>170</v>
      </c>
      <c r="E18" s="30" t="s">
        <v>847</v>
      </c>
      <c r="F18" s="16"/>
      <c r="G18" s="16"/>
      <c r="H18" s="16">
        <v>16450</v>
      </c>
      <c r="I18" s="16">
        <v>83231</v>
      </c>
      <c r="J18" s="33"/>
      <c r="K18" s="16"/>
      <c r="L18" s="16"/>
      <c r="M18" s="26">
        <f>'CPS &gt; Bq'!$I$9*$D18^2+'CPS &gt; Bq'!$J$9*$D18+'CPS &gt; Bq'!$K$9</f>
        <v>1166.1830000000002</v>
      </c>
      <c r="N18" s="18" t="str">
        <f t="shared" si="0"/>
        <v>DBP-20 17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5">
      <c r="A19" s="30" t="s">
        <v>594</v>
      </c>
      <c r="B19" s="27">
        <v>40922</v>
      </c>
      <c r="C19" s="16" t="s">
        <v>1134</v>
      </c>
      <c r="D19" s="16">
        <v>440</v>
      </c>
      <c r="E19" s="30" t="s">
        <v>847</v>
      </c>
      <c r="F19" s="16"/>
      <c r="G19" s="16"/>
      <c r="H19" s="16">
        <v>16450</v>
      </c>
      <c r="I19" s="16">
        <v>83231</v>
      </c>
      <c r="J19" s="33"/>
      <c r="K19" s="16"/>
      <c r="L19" s="16"/>
      <c r="M19" s="26">
        <f>'CPS &gt; Bq'!$I$9*$D19^2+'CPS &gt; Bq'!$J$9*$D19+'CPS &gt; Bq'!$K$9</f>
        <v>3030.2360000000003</v>
      </c>
      <c r="N19" s="18" t="str">
        <f t="shared" si="0"/>
        <v>DBP-20 18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x14ac:dyDescent="0.25">
      <c r="A20" s="30" t="s">
        <v>595</v>
      </c>
      <c r="B20" s="44">
        <v>40922</v>
      </c>
      <c r="C20" s="16" t="s">
        <v>1134</v>
      </c>
      <c r="D20" s="16">
        <v>700</v>
      </c>
      <c r="E20" s="30" t="s">
        <v>622</v>
      </c>
      <c r="F20" s="16"/>
      <c r="G20" s="16"/>
      <c r="H20" s="16">
        <v>16450</v>
      </c>
      <c r="I20" s="16">
        <v>83242</v>
      </c>
      <c r="J20" s="33"/>
      <c r="K20" s="16"/>
      <c r="L20" s="16"/>
      <c r="M20" s="26">
        <f>'CPS &gt; Bq'!$I$9*$D20^2+'CPS &gt; Bq'!$J$9*$D20+'CPS &gt; Bq'!$K$9</f>
        <v>4839.03</v>
      </c>
      <c r="N20" s="18" t="str">
        <f t="shared" si="0"/>
        <v>DBP-20 19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x14ac:dyDescent="0.25">
      <c r="A21" s="30" t="s">
        <v>596</v>
      </c>
      <c r="B21" s="27">
        <v>40922</v>
      </c>
      <c r="C21" s="16" t="s">
        <v>1134</v>
      </c>
      <c r="D21" s="16">
        <v>450</v>
      </c>
      <c r="E21" s="30" t="s">
        <v>396</v>
      </c>
      <c r="F21" s="16"/>
      <c r="G21" s="16"/>
      <c r="H21" s="16">
        <v>16450</v>
      </c>
      <c r="I21" s="16">
        <v>83232</v>
      </c>
      <c r="J21" s="33"/>
      <c r="K21" s="16"/>
      <c r="L21" s="16"/>
      <c r="M21" s="26">
        <f>'CPS &gt; Bq'!$I$9*$D21^2+'CPS &gt; Bq'!$J$9*$D21+'CPS &gt; Bq'!$K$9</f>
        <v>3099.5550000000003</v>
      </c>
      <c r="N21" s="18" t="str">
        <f t="shared" si="0"/>
        <v>DBP-20 20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x14ac:dyDescent="0.25">
      <c r="A22" s="30" t="s">
        <v>597</v>
      </c>
      <c r="B22" s="44">
        <v>40922</v>
      </c>
      <c r="C22" s="16" t="s">
        <v>1134</v>
      </c>
      <c r="D22" s="16">
        <v>550</v>
      </c>
      <c r="E22" s="30" t="s">
        <v>622</v>
      </c>
      <c r="F22" s="16"/>
      <c r="G22" s="16"/>
      <c r="H22" s="16">
        <v>16450</v>
      </c>
      <c r="I22" s="16">
        <v>83237</v>
      </c>
      <c r="J22" s="33"/>
      <c r="K22" s="16"/>
      <c r="L22" s="16"/>
      <c r="M22" s="26">
        <f>'CPS &gt; Bq'!$I$9*$D22^2+'CPS &gt; Bq'!$J$9*$D22+'CPS &gt; Bq'!$K$9</f>
        <v>3793.8450000000003</v>
      </c>
      <c r="N22" s="18" t="str">
        <f t="shared" si="0"/>
        <v>DBP-20 21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x14ac:dyDescent="0.25">
      <c r="A23" s="30" t="s">
        <v>598</v>
      </c>
      <c r="B23" s="27">
        <v>40922</v>
      </c>
      <c r="C23" s="16" t="s">
        <v>1134</v>
      </c>
      <c r="D23" s="16">
        <v>200</v>
      </c>
      <c r="E23" s="30" t="s">
        <v>624</v>
      </c>
      <c r="F23" s="16"/>
      <c r="G23" s="16"/>
      <c r="H23" s="16">
        <v>16450</v>
      </c>
      <c r="I23" s="16">
        <v>83233</v>
      </c>
      <c r="J23" s="33"/>
      <c r="K23" s="16"/>
      <c r="L23" s="16"/>
      <c r="M23" s="26">
        <f>'CPS &gt; Bq'!$I$9*$D23^2+'CPS &gt; Bq'!$J$9*$D23+'CPS &gt; Bq'!$K$9</f>
        <v>1372.58</v>
      </c>
      <c r="N23" s="18" t="str">
        <f t="shared" si="0"/>
        <v>DBP-20 22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x14ac:dyDescent="0.25">
      <c r="A24" s="30" t="s">
        <v>599</v>
      </c>
      <c r="B24" s="44">
        <v>40922</v>
      </c>
      <c r="C24" s="16" t="s">
        <v>1134</v>
      </c>
      <c r="D24" s="16">
        <v>2700</v>
      </c>
      <c r="E24" s="30" t="s">
        <v>625</v>
      </c>
      <c r="F24" s="16"/>
      <c r="G24" s="16"/>
      <c r="H24" s="16">
        <v>16445</v>
      </c>
      <c r="I24" s="16">
        <v>83241</v>
      </c>
      <c r="J24" s="33"/>
      <c r="K24" s="16"/>
      <c r="L24" s="16"/>
      <c r="M24" s="26">
        <f>'CPS &gt; Bq'!$I$9*$D24^2+'CPS &gt; Bq'!$J$9*$D24+'CPS &gt; Bq'!$K$9</f>
        <v>19204.830000000002</v>
      </c>
      <c r="N24" s="18" t="str">
        <f t="shared" si="0"/>
        <v>DBP-20 23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x14ac:dyDescent="0.25">
      <c r="A25" s="30" t="s">
        <v>600</v>
      </c>
      <c r="B25" s="27">
        <v>40922</v>
      </c>
      <c r="C25" s="16" t="s">
        <v>1134</v>
      </c>
      <c r="D25" s="16">
        <v>680</v>
      </c>
      <c r="E25" s="30" t="s">
        <v>847</v>
      </c>
      <c r="F25" s="16"/>
      <c r="G25" s="16"/>
      <c r="H25" s="16">
        <v>16451</v>
      </c>
      <c r="I25" s="16">
        <v>83231</v>
      </c>
      <c r="J25" s="33"/>
      <c r="K25" s="16"/>
      <c r="L25" s="16"/>
      <c r="M25" s="26">
        <f>'CPS &gt; Bq'!$I$9*$D25^2+'CPS &gt; Bq'!$J$9*$D25+'CPS &gt; Bq'!$K$9</f>
        <v>4699.4120000000003</v>
      </c>
      <c r="N25" s="18" t="str">
        <f t="shared" si="0"/>
        <v>DBP-20 24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x14ac:dyDescent="0.25">
      <c r="A26" s="30" t="s">
        <v>601</v>
      </c>
      <c r="B26" s="44">
        <v>40922</v>
      </c>
      <c r="C26" s="16" t="s">
        <v>1134</v>
      </c>
      <c r="D26" s="16">
        <v>1500</v>
      </c>
      <c r="E26" s="30" t="s">
        <v>626</v>
      </c>
      <c r="F26" s="16"/>
      <c r="G26" s="16"/>
      <c r="H26" s="16">
        <v>16451</v>
      </c>
      <c r="I26" s="16">
        <v>83234</v>
      </c>
      <c r="J26" s="33" t="s">
        <v>1240</v>
      </c>
      <c r="K26" s="16"/>
      <c r="L26" s="16"/>
      <c r="M26" s="26">
        <f>'CPS &gt; Bq'!$I$9*$D26^2+'CPS &gt; Bq'!$J$9*$D26+'CPS &gt; Bq'!$K$9</f>
        <v>10489.35</v>
      </c>
      <c r="N26" s="18" t="str">
        <f t="shared" si="0"/>
        <v>DBP-20 25</v>
      </c>
      <c r="O26" s="19" t="s">
        <v>662</v>
      </c>
      <c r="P26" s="19">
        <v>1.4999999999999999E-2</v>
      </c>
      <c r="Q26" s="21">
        <v>4817</v>
      </c>
      <c r="R26" s="22">
        <v>7244.3</v>
      </c>
      <c r="S26" s="22">
        <v>25.11</v>
      </c>
      <c r="T26" s="22">
        <v>8678.2999999999993</v>
      </c>
      <c r="U26" s="22">
        <v>23.7</v>
      </c>
      <c r="V26" s="22">
        <v>8554.4</v>
      </c>
      <c r="W26" s="22">
        <v>23.79</v>
      </c>
      <c r="X26" s="22">
        <v>7630.6</v>
      </c>
      <c r="Y26" s="22">
        <v>25.24</v>
      </c>
    </row>
    <row r="27" spans="1:25" x14ac:dyDescent="0.25">
      <c r="A27" s="30" t="s">
        <v>602</v>
      </c>
      <c r="B27" s="27">
        <v>40922</v>
      </c>
      <c r="C27" s="16" t="s">
        <v>1134</v>
      </c>
      <c r="D27" s="16">
        <v>850</v>
      </c>
      <c r="E27" s="30" t="s">
        <v>626</v>
      </c>
      <c r="F27" s="16"/>
      <c r="G27" s="16"/>
      <c r="H27" s="16">
        <v>16455</v>
      </c>
      <c r="I27" s="16">
        <v>83234</v>
      </c>
      <c r="J27" s="33"/>
      <c r="K27" s="16"/>
      <c r="L27" s="16"/>
      <c r="M27" s="26">
        <f>'CPS &gt; Bq'!$I$9*$D27^2+'CPS &gt; Bq'!$J$9*$D27+'CPS &gt; Bq'!$K$9</f>
        <v>5888.7150000000001</v>
      </c>
      <c r="N27" s="18" t="str">
        <f t="shared" si="0"/>
        <v>DBP-20 26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x14ac:dyDescent="0.25">
      <c r="A28" s="30" t="s">
        <v>603</v>
      </c>
      <c r="B28" s="44">
        <v>40922</v>
      </c>
      <c r="C28" s="16" t="s">
        <v>1134</v>
      </c>
      <c r="D28" s="16">
        <v>550</v>
      </c>
      <c r="E28" s="30" t="s">
        <v>847</v>
      </c>
      <c r="F28" s="16"/>
      <c r="G28" s="16"/>
      <c r="H28" s="16">
        <v>16444</v>
      </c>
      <c r="I28" s="16">
        <v>83236</v>
      </c>
      <c r="J28" s="33"/>
      <c r="K28" s="16"/>
      <c r="L28" s="16"/>
      <c r="M28" s="26">
        <f>'CPS &gt; Bq'!$I$9*$D28^2+'CPS &gt; Bq'!$J$9*$D28+'CPS &gt; Bq'!$K$9</f>
        <v>3793.8450000000003</v>
      </c>
      <c r="N28" s="18" t="str">
        <f t="shared" si="0"/>
        <v>DBP-20 27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x14ac:dyDescent="0.25">
      <c r="A29" s="30" t="s">
        <v>604</v>
      </c>
      <c r="B29" s="27">
        <v>40922</v>
      </c>
      <c r="C29" s="16" t="s">
        <v>1134</v>
      </c>
      <c r="D29" s="16">
        <v>300</v>
      </c>
      <c r="E29" s="30" t="s">
        <v>626</v>
      </c>
      <c r="F29" s="16"/>
      <c r="G29" s="16"/>
      <c r="H29" s="16">
        <v>16444</v>
      </c>
      <c r="I29" s="16">
        <v>83235</v>
      </c>
      <c r="J29" s="33"/>
      <c r="K29" s="16"/>
      <c r="L29" s="16"/>
      <c r="M29" s="26">
        <f>'CPS &gt; Bq'!$I$9*$D29^2+'CPS &gt; Bq'!$J$9*$D29+'CPS &gt; Bq'!$K$9</f>
        <v>2061.87</v>
      </c>
      <c r="N29" s="18" t="str">
        <f t="shared" si="0"/>
        <v>DBP-20 28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x14ac:dyDescent="0.25">
      <c r="A30" s="30" t="s">
        <v>605</v>
      </c>
      <c r="B30" s="44">
        <v>40922</v>
      </c>
      <c r="C30" s="16" t="s">
        <v>1134</v>
      </c>
      <c r="D30" s="16">
        <v>350</v>
      </c>
      <c r="E30" s="30" t="s">
        <v>396</v>
      </c>
      <c r="F30" s="16"/>
      <c r="G30" s="16"/>
      <c r="H30" s="16">
        <v>16453</v>
      </c>
      <c r="I30" s="16">
        <v>83235</v>
      </c>
      <c r="J30" s="33"/>
      <c r="K30" s="16"/>
      <c r="L30" s="16"/>
      <c r="M30" s="26">
        <f>'CPS &gt; Bq'!$I$9*$D30^2+'CPS &gt; Bq'!$J$9*$D30+'CPS &gt; Bq'!$K$9</f>
        <v>2407.2649999999999</v>
      </c>
      <c r="N30" s="18" t="str">
        <f t="shared" si="0"/>
        <v>DBP-20 29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x14ac:dyDescent="0.25">
      <c r="A31" s="30" t="s">
        <v>606</v>
      </c>
      <c r="B31" s="27">
        <v>40922</v>
      </c>
      <c r="C31" s="16" t="s">
        <v>1134</v>
      </c>
      <c r="D31" s="16">
        <v>350</v>
      </c>
      <c r="E31" s="30" t="s">
        <v>396</v>
      </c>
      <c r="F31" s="16"/>
      <c r="G31" s="16"/>
      <c r="H31" s="16">
        <v>16451</v>
      </c>
      <c r="I31" s="16">
        <v>83236</v>
      </c>
      <c r="J31" s="33"/>
      <c r="K31" s="16"/>
      <c r="L31" s="16"/>
      <c r="M31" s="26">
        <f>'CPS &gt; Bq'!$I$9*$D31^2+'CPS &gt; Bq'!$J$9*$D31+'CPS &gt; Bq'!$K$9</f>
        <v>2407.2649999999999</v>
      </c>
      <c r="N31" s="18" t="str">
        <f t="shared" si="0"/>
        <v>DBP-20 30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x14ac:dyDescent="0.25">
      <c r="A32" s="30" t="s">
        <v>607</v>
      </c>
      <c r="B32" s="44">
        <v>40922</v>
      </c>
      <c r="C32" s="16" t="s">
        <v>1134</v>
      </c>
      <c r="D32" s="16">
        <v>50</v>
      </c>
      <c r="E32" s="30" t="s">
        <v>624</v>
      </c>
      <c r="F32" s="16"/>
      <c r="G32" s="16"/>
      <c r="H32" s="16">
        <v>16448</v>
      </c>
      <c r="I32" s="16">
        <v>83246</v>
      </c>
      <c r="J32" s="33"/>
      <c r="K32" s="16"/>
      <c r="L32" s="16"/>
      <c r="M32" s="26">
        <f>'CPS &gt; Bq'!$I$9*$D32^2+'CPS &gt; Bq'!$J$9*$D32+'CPS &gt; Bq'!$K$9</f>
        <v>342.39499999999998</v>
      </c>
      <c r="N32" s="18" t="str">
        <f t="shared" si="0"/>
        <v>DBP-20 31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x14ac:dyDescent="0.25">
      <c r="A33" s="30" t="s">
        <v>608</v>
      </c>
      <c r="B33" s="27">
        <v>40922</v>
      </c>
      <c r="C33" s="16" t="s">
        <v>1134</v>
      </c>
      <c r="D33" s="16">
        <v>450</v>
      </c>
      <c r="E33" s="30" t="s">
        <v>396</v>
      </c>
      <c r="F33" s="16"/>
      <c r="G33" s="16"/>
      <c r="H33" s="16">
        <v>16448</v>
      </c>
      <c r="I33" s="16">
        <v>83252</v>
      </c>
      <c r="J33" s="33"/>
      <c r="K33" s="16"/>
      <c r="L33" s="16"/>
      <c r="M33" s="26">
        <f>'CPS &gt; Bq'!$I$9*$D33^2+'CPS &gt; Bq'!$J$9*$D33+'CPS &gt; Bq'!$K$9</f>
        <v>3099.5550000000003</v>
      </c>
      <c r="N33" s="18" t="str">
        <f t="shared" si="0"/>
        <v>DBP-20 32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x14ac:dyDescent="0.25">
      <c r="A34" s="30" t="s">
        <v>609</v>
      </c>
      <c r="B34" s="44">
        <v>40922</v>
      </c>
      <c r="C34" s="16" t="s">
        <v>1134</v>
      </c>
      <c r="D34" s="16">
        <v>850</v>
      </c>
      <c r="E34" s="30" t="s">
        <v>624</v>
      </c>
      <c r="F34" s="16"/>
      <c r="G34" s="16"/>
      <c r="H34" s="16">
        <v>16453</v>
      </c>
      <c r="I34" s="16">
        <v>83253</v>
      </c>
      <c r="J34" s="33" t="s">
        <v>1240</v>
      </c>
      <c r="K34" s="16"/>
      <c r="L34" s="16"/>
      <c r="M34" s="26">
        <f>'CPS &gt; Bq'!$I$9*$D34^2+'CPS &gt; Bq'!$J$9*$D34+'CPS &gt; Bq'!$K$9</f>
        <v>5888.7150000000001</v>
      </c>
      <c r="N34" s="18" t="str">
        <f t="shared" si="0"/>
        <v>DBP-20 33</v>
      </c>
      <c r="O34" s="19" t="s">
        <v>370</v>
      </c>
      <c r="P34" s="19">
        <v>0.57799999999999996</v>
      </c>
      <c r="Q34" s="21">
        <v>9323</v>
      </c>
      <c r="R34" s="22">
        <v>3329.4</v>
      </c>
      <c r="S34" s="22">
        <v>25.98</v>
      </c>
      <c r="T34" s="22">
        <v>4368.3</v>
      </c>
      <c r="U34" s="22">
        <v>23.72</v>
      </c>
      <c r="V34" s="22">
        <v>4194.2</v>
      </c>
      <c r="W34" s="22">
        <v>23.8</v>
      </c>
      <c r="X34" s="22">
        <v>4067.7</v>
      </c>
      <c r="Y34" s="22">
        <v>25.83</v>
      </c>
    </row>
    <row r="35" spans="1:25" x14ac:dyDescent="0.25">
      <c r="A35" s="30" t="s">
        <v>610</v>
      </c>
      <c r="B35" s="27">
        <v>40922</v>
      </c>
      <c r="C35" s="16" t="s">
        <v>1134</v>
      </c>
      <c r="D35" s="16">
        <v>350</v>
      </c>
      <c r="E35" s="30" t="s">
        <v>396</v>
      </c>
      <c r="F35" s="16"/>
      <c r="G35" s="16"/>
      <c r="H35" s="16">
        <v>16452</v>
      </c>
      <c r="I35" s="16">
        <v>83253</v>
      </c>
      <c r="J35" s="33"/>
      <c r="K35" s="16"/>
      <c r="L35" s="16"/>
      <c r="M35" s="26">
        <f>'CPS &gt; Bq'!$I$9*$D35^2+'CPS &gt; Bq'!$J$9*$D35+'CPS &gt; Bq'!$K$9</f>
        <v>2407.2649999999999</v>
      </c>
      <c r="N35" s="18" t="str">
        <f t="shared" si="0"/>
        <v>DBP-20 34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x14ac:dyDescent="0.25">
      <c r="A36" s="30" t="s">
        <v>611</v>
      </c>
      <c r="B36" s="44">
        <v>40922</v>
      </c>
      <c r="C36" s="16" t="s">
        <v>1134</v>
      </c>
      <c r="D36" s="16">
        <v>1300</v>
      </c>
      <c r="E36" s="30" t="s">
        <v>624</v>
      </c>
      <c r="F36" s="16"/>
      <c r="G36" s="16"/>
      <c r="H36" s="16">
        <v>16446</v>
      </c>
      <c r="I36" s="16">
        <v>83249</v>
      </c>
      <c r="J36" s="33"/>
      <c r="K36" s="16"/>
      <c r="L36" s="16"/>
      <c r="M36" s="26">
        <f>'CPS &gt; Bq'!$I$9*$D36^2+'CPS &gt; Bq'!$J$9*$D36+'CPS &gt; Bq'!$K$9</f>
        <v>9064.77</v>
      </c>
      <c r="N36" s="18" t="str">
        <f t="shared" si="0"/>
        <v>DBP-20 35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x14ac:dyDescent="0.25">
      <c r="A37" s="30" t="s">
        <v>612</v>
      </c>
      <c r="B37" s="27">
        <v>40922</v>
      </c>
      <c r="C37" s="16" t="s">
        <v>1134</v>
      </c>
      <c r="D37" s="16">
        <v>2200</v>
      </c>
      <c r="E37" s="30" t="s">
        <v>95</v>
      </c>
      <c r="F37" s="16"/>
      <c r="G37" s="16"/>
      <c r="H37" s="16">
        <v>16448</v>
      </c>
      <c r="I37" s="16">
        <v>83250</v>
      </c>
      <c r="J37" s="33" t="s">
        <v>1240</v>
      </c>
      <c r="K37" s="16"/>
      <c r="L37" s="16"/>
      <c r="M37" s="26">
        <f>'CPS &gt; Bq'!$I$9*$D37^2+'CPS &gt; Bq'!$J$9*$D37+'CPS &gt; Bq'!$K$9</f>
        <v>15538.380000000001</v>
      </c>
      <c r="N37" s="18" t="s">
        <v>375</v>
      </c>
      <c r="O37" s="19" t="s">
        <v>461</v>
      </c>
      <c r="P37" s="19">
        <v>2.1000000000000001E-2</v>
      </c>
      <c r="Q37" s="21">
        <v>10397</v>
      </c>
      <c r="R37" s="22">
        <v>8303.1</v>
      </c>
      <c r="S37" s="22">
        <v>24.29</v>
      </c>
      <c r="T37" s="22">
        <v>10940</v>
      </c>
      <c r="U37" s="22">
        <v>23.55</v>
      </c>
      <c r="V37" s="22">
        <v>10489</v>
      </c>
      <c r="W37" s="22">
        <v>23.69</v>
      </c>
      <c r="X37" s="22">
        <v>10837</v>
      </c>
      <c r="Y37" s="22">
        <v>24.46</v>
      </c>
    </row>
    <row r="38" spans="1:25" x14ac:dyDescent="0.25">
      <c r="A38" s="28"/>
      <c r="B38" s="49"/>
      <c r="C38" s="28"/>
      <c r="D38" s="28"/>
      <c r="E38" s="28"/>
      <c r="F38" s="28"/>
      <c r="G38" s="28"/>
      <c r="H38" s="28"/>
      <c r="I38" s="28"/>
      <c r="J38" s="50"/>
      <c r="K38" s="28"/>
      <c r="L38" s="28"/>
      <c r="M38" s="165">
        <v>122</v>
      </c>
      <c r="N38" s="18" t="s">
        <v>376</v>
      </c>
      <c r="O38" s="53" t="s">
        <v>916</v>
      </c>
      <c r="P38" s="19">
        <v>2E-3</v>
      </c>
      <c r="Q38" s="21">
        <v>57423</v>
      </c>
      <c r="R38" s="22">
        <v>110.95</v>
      </c>
      <c r="S38" s="22">
        <v>41.45</v>
      </c>
      <c r="T38" s="22">
        <v>121.85</v>
      </c>
      <c r="U38" s="22">
        <v>26.34</v>
      </c>
      <c r="V38" s="22">
        <v>113.68</v>
      </c>
      <c r="W38" s="22">
        <v>25.69</v>
      </c>
      <c r="X38" s="22">
        <v>119.94</v>
      </c>
      <c r="Y38" s="22">
        <v>46.31</v>
      </c>
    </row>
    <row r="39" spans="1:25" x14ac:dyDescent="0.25">
      <c r="A39" s="30" t="s">
        <v>613</v>
      </c>
      <c r="B39" s="44">
        <v>40922</v>
      </c>
      <c r="C39" s="16" t="s">
        <v>1134</v>
      </c>
      <c r="D39" s="16">
        <v>1400</v>
      </c>
      <c r="E39" s="30" t="s">
        <v>627</v>
      </c>
      <c r="F39" s="16"/>
      <c r="G39" s="16"/>
      <c r="H39" s="16">
        <v>16444</v>
      </c>
      <c r="I39" s="16">
        <v>83259</v>
      </c>
      <c r="J39" s="33"/>
      <c r="K39" s="16"/>
      <c r="L39" s="16"/>
      <c r="M39" s="26">
        <f>'CPS &gt; Bq'!$I$9*$D39^2+'CPS &gt; Bq'!$J$9*$D39+'CPS &gt; Bq'!$K$9</f>
        <v>9776.06</v>
      </c>
      <c r="N39" s="18" t="str">
        <f t="shared" si="0"/>
        <v>DBP-20 37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x14ac:dyDescent="0.25">
      <c r="A40" s="30" t="s">
        <v>614</v>
      </c>
      <c r="B40" s="27">
        <v>40922</v>
      </c>
      <c r="C40" s="16" t="s">
        <v>1134</v>
      </c>
      <c r="D40" s="16">
        <v>1000</v>
      </c>
      <c r="E40" s="30" t="s">
        <v>95</v>
      </c>
      <c r="F40" s="16"/>
      <c r="G40" s="16"/>
      <c r="H40" s="16">
        <v>16449</v>
      </c>
      <c r="I40" s="16">
        <v>83252</v>
      </c>
      <c r="J40" s="33" t="s">
        <v>1240</v>
      </c>
      <c r="K40" s="16"/>
      <c r="L40" s="16"/>
      <c r="M40" s="26">
        <f>'CPS &gt; Bq'!$I$9*$D40^2+'CPS &gt; Bq'!$J$9*$D40+'CPS &gt; Bq'!$K$9</f>
        <v>6942.9000000000005</v>
      </c>
      <c r="N40" s="18" t="str">
        <f t="shared" si="0"/>
        <v>DBP-20 38</v>
      </c>
      <c r="O40" s="19" t="s">
        <v>833</v>
      </c>
      <c r="P40" s="19">
        <v>2.8000000000000001E-2</v>
      </c>
      <c r="Q40" s="21">
        <v>10333</v>
      </c>
      <c r="R40" s="22">
        <v>4801.2</v>
      </c>
      <c r="S40" s="22">
        <v>25.1</v>
      </c>
      <c r="T40" s="22">
        <v>5755</v>
      </c>
      <c r="U40" s="22">
        <v>23.64</v>
      </c>
      <c r="V40" s="22">
        <v>5556.9</v>
      </c>
      <c r="W40" s="22">
        <v>23.74</v>
      </c>
      <c r="X40" s="22">
        <v>5374.6</v>
      </c>
      <c r="Y40" s="22">
        <v>24.9</v>
      </c>
    </row>
    <row r="41" spans="1:25" x14ac:dyDescent="0.25">
      <c r="A41" s="30" t="s">
        <v>387</v>
      </c>
      <c r="B41" s="44">
        <v>40922</v>
      </c>
      <c r="C41" s="16" t="s">
        <v>1134</v>
      </c>
      <c r="D41" s="16">
        <v>1600</v>
      </c>
      <c r="E41" s="30" t="s">
        <v>95</v>
      </c>
      <c r="F41" s="16"/>
      <c r="G41" s="16"/>
      <c r="H41" s="16">
        <v>16448</v>
      </c>
      <c r="I41" s="16">
        <v>83250</v>
      </c>
      <c r="J41" s="33" t="s">
        <v>1240</v>
      </c>
      <c r="K41" s="16"/>
      <c r="L41" s="16"/>
      <c r="M41" s="26">
        <f>'CPS &gt; Bq'!$I$9*$D41^2+'CPS &gt; Bq'!$J$9*$D41+'CPS &gt; Bq'!$K$9</f>
        <v>11204.64</v>
      </c>
      <c r="N41" s="18" t="str">
        <f t="shared" si="0"/>
        <v>DBP-20 39</v>
      </c>
      <c r="O41" s="19" t="s">
        <v>371</v>
      </c>
      <c r="P41" s="19">
        <v>7.0000000000000001E-3</v>
      </c>
      <c r="Q41" s="21">
        <v>4158</v>
      </c>
      <c r="R41" s="22">
        <v>7400.8</v>
      </c>
      <c r="S41" s="22">
        <v>25.33</v>
      </c>
      <c r="T41" s="22">
        <v>7951.6</v>
      </c>
      <c r="U41" s="22">
        <v>23.79</v>
      </c>
      <c r="V41" s="22">
        <v>7617.7</v>
      </c>
      <c r="W41" s="22">
        <v>23.81</v>
      </c>
      <c r="X41" s="22">
        <v>7872.4</v>
      </c>
      <c r="Y41" s="22">
        <v>27.03</v>
      </c>
    </row>
    <row r="42" spans="1:25" x14ac:dyDescent="0.25">
      <c r="A42" s="30" t="s">
        <v>388</v>
      </c>
      <c r="B42" s="27">
        <v>40922</v>
      </c>
      <c r="C42" s="16" t="s">
        <v>1134</v>
      </c>
      <c r="D42" s="16">
        <v>1440</v>
      </c>
      <c r="E42" s="30" t="s">
        <v>627</v>
      </c>
      <c r="F42" s="16"/>
      <c r="G42" s="16"/>
      <c r="H42" s="16">
        <v>16453</v>
      </c>
      <c r="I42" s="16">
        <v>83247</v>
      </c>
      <c r="J42" s="33"/>
      <c r="K42" s="16"/>
      <c r="L42" s="16"/>
      <c r="M42" s="26">
        <f>'CPS &gt; Bq'!$I$9*$D42^2+'CPS &gt; Bq'!$J$9*$D42+'CPS &gt; Bq'!$K$9</f>
        <v>10061.136</v>
      </c>
      <c r="N42" s="18" t="str">
        <f t="shared" si="0"/>
        <v>DBP-20 40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x14ac:dyDescent="0.25">
      <c r="A43" s="30" t="s">
        <v>389</v>
      </c>
      <c r="B43" s="44">
        <v>40922</v>
      </c>
      <c r="C43" s="16" t="s">
        <v>1134</v>
      </c>
      <c r="D43" s="16">
        <v>2600</v>
      </c>
      <c r="E43" s="30" t="s">
        <v>622</v>
      </c>
      <c r="F43" s="16"/>
      <c r="G43" s="16"/>
      <c r="H43" s="16">
        <v>16452</v>
      </c>
      <c r="I43" s="16">
        <v>83249</v>
      </c>
      <c r="J43" s="33"/>
      <c r="K43" s="16"/>
      <c r="L43" s="16"/>
      <c r="M43" s="26">
        <f>'CPS &gt; Bq'!$I$9*$D43^2+'CPS &gt; Bq'!$J$9*$D43+'CPS &gt; Bq'!$K$9</f>
        <v>18467.54</v>
      </c>
      <c r="N43" s="18" t="str">
        <f t="shared" si="0"/>
        <v>DBP-20 41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x14ac:dyDescent="0.25">
      <c r="A44" s="30" t="s">
        <v>390</v>
      </c>
      <c r="B44" s="27">
        <v>40922</v>
      </c>
      <c r="C44" s="16" t="s">
        <v>1134</v>
      </c>
      <c r="D44" s="16">
        <v>1700</v>
      </c>
      <c r="E44" s="30" t="s">
        <v>623</v>
      </c>
      <c r="F44" s="16"/>
      <c r="G44" s="16"/>
      <c r="H44" s="16">
        <v>16453</v>
      </c>
      <c r="I44" s="16">
        <v>83251</v>
      </c>
      <c r="J44" s="33"/>
      <c r="K44" s="16"/>
      <c r="L44" s="16"/>
      <c r="M44" s="26">
        <f>'CPS &gt; Bq'!$I$9*$D44^2+'CPS &gt; Bq'!$J$9*$D44+'CPS &gt; Bq'!$K$9</f>
        <v>11921.93</v>
      </c>
      <c r="N44" s="18" t="str">
        <f t="shared" si="0"/>
        <v>DBP-20 42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x14ac:dyDescent="0.25">
      <c r="A45" s="30" t="s">
        <v>391</v>
      </c>
      <c r="B45" s="44">
        <v>40922</v>
      </c>
      <c r="C45" s="16" t="s">
        <v>1134</v>
      </c>
      <c r="D45" s="16">
        <v>1100</v>
      </c>
      <c r="E45" s="30" t="s">
        <v>847</v>
      </c>
      <c r="F45" s="16"/>
      <c r="G45" s="16"/>
      <c r="H45" s="16">
        <v>16449</v>
      </c>
      <c r="I45" s="16">
        <v>83249</v>
      </c>
      <c r="J45" s="33"/>
      <c r="K45" s="16"/>
      <c r="L45" s="16"/>
      <c r="M45" s="26">
        <f>'CPS &gt; Bq'!$I$9*$D45^2+'CPS &gt; Bq'!$J$9*$D45+'CPS &gt; Bq'!$K$9</f>
        <v>7648.1900000000005</v>
      </c>
      <c r="N45" s="18" t="str">
        <f t="shared" si="0"/>
        <v>DBP-20 43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x14ac:dyDescent="0.25">
      <c r="A46" s="30" t="s">
        <v>392</v>
      </c>
      <c r="B46" s="27">
        <v>40922</v>
      </c>
      <c r="C46" s="16" t="s">
        <v>1134</v>
      </c>
      <c r="D46" s="16">
        <v>210</v>
      </c>
      <c r="E46" s="30" t="s">
        <v>396</v>
      </c>
      <c r="F46" s="16"/>
      <c r="G46" s="16"/>
      <c r="H46" s="16">
        <v>16448</v>
      </c>
      <c r="I46" s="16">
        <v>83250</v>
      </c>
      <c r="J46" s="33"/>
      <c r="K46" s="16"/>
      <c r="L46" s="16"/>
      <c r="M46" s="26">
        <f>'CPS &gt; Bq'!$I$9*$D46^2+'CPS &gt; Bq'!$J$9*$D46+'CPS &gt; Bq'!$K$9</f>
        <v>1441.4190000000001</v>
      </c>
      <c r="N46" s="18" t="str">
        <f t="shared" si="0"/>
        <v>DBP-20 44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x14ac:dyDescent="0.25">
      <c r="A47" s="30" t="s">
        <v>393</v>
      </c>
      <c r="B47" s="44">
        <v>40922</v>
      </c>
      <c r="C47" s="16" t="s">
        <v>1134</v>
      </c>
      <c r="D47" s="16">
        <v>270</v>
      </c>
      <c r="E47" s="30" t="s">
        <v>396</v>
      </c>
      <c r="F47" s="16"/>
      <c r="G47" s="16"/>
      <c r="H47" s="16">
        <v>16449</v>
      </c>
      <c r="I47" s="16">
        <v>83257</v>
      </c>
      <c r="J47" s="33"/>
      <c r="K47" s="16"/>
      <c r="L47" s="16"/>
      <c r="M47" s="26">
        <f>'CPS &gt; Bq'!$I$9*$D47^2+'CPS &gt; Bq'!$J$9*$D47+'CPS &gt; Bq'!$K$9</f>
        <v>1854.873</v>
      </c>
      <c r="N47" s="18" t="str">
        <f t="shared" si="0"/>
        <v>DBP-20 45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x14ac:dyDescent="0.25">
      <c r="A48" s="30" t="s">
        <v>616</v>
      </c>
      <c r="B48" s="27">
        <v>40922</v>
      </c>
      <c r="C48" s="16" t="s">
        <v>1134</v>
      </c>
      <c r="D48" s="16">
        <v>400</v>
      </c>
      <c r="E48" s="30" t="s">
        <v>395</v>
      </c>
      <c r="F48" s="16"/>
      <c r="G48" s="16"/>
      <c r="H48" s="16">
        <v>16447</v>
      </c>
      <c r="I48" s="16">
        <v>83254</v>
      </c>
      <c r="J48" s="33" t="s">
        <v>1240</v>
      </c>
      <c r="K48" s="16"/>
      <c r="L48" s="16"/>
      <c r="M48" s="26">
        <f>'CPS &gt; Bq'!$I$9*$D48^2+'CPS &gt; Bq'!$J$9*$D48+'CPS &gt; Bq'!$K$9</f>
        <v>2753.16</v>
      </c>
      <c r="N48" s="18" t="str">
        <f t="shared" si="0"/>
        <v>DBP-20 46</v>
      </c>
      <c r="O48" s="19" t="s">
        <v>372</v>
      </c>
      <c r="P48" s="19">
        <v>6.0000000000000001E-3</v>
      </c>
      <c r="Q48" s="21">
        <v>81025</v>
      </c>
      <c r="R48" s="22">
        <v>1595.9</v>
      </c>
      <c r="S48" s="22">
        <v>23.96</v>
      </c>
      <c r="T48" s="22">
        <v>1757.2</v>
      </c>
      <c r="U48" s="22">
        <v>23.54</v>
      </c>
      <c r="V48" s="22">
        <v>1703.8</v>
      </c>
      <c r="W48" s="22">
        <v>23.67</v>
      </c>
      <c r="X48" s="22">
        <v>1637.3</v>
      </c>
      <c r="Y48" s="22">
        <v>24.33</v>
      </c>
    </row>
    <row r="49" spans="1:25" x14ac:dyDescent="0.25">
      <c r="A49" s="30" t="s">
        <v>174</v>
      </c>
      <c r="B49" s="44">
        <v>40922</v>
      </c>
      <c r="C49" s="16" t="s">
        <v>1134</v>
      </c>
      <c r="D49" s="16">
        <v>550</v>
      </c>
      <c r="E49" s="30" t="s">
        <v>847</v>
      </c>
      <c r="F49" s="16"/>
      <c r="G49" s="16"/>
      <c r="H49" s="16">
        <v>16440</v>
      </c>
      <c r="I49" s="16">
        <v>83247</v>
      </c>
      <c r="J49" s="33" t="s">
        <v>1240</v>
      </c>
      <c r="K49" s="16"/>
      <c r="L49" s="16"/>
      <c r="M49" s="26">
        <f>'CPS &gt; Bq'!$I$9*$D49^2+'CPS &gt; Bq'!$J$9*$D49+'CPS &gt; Bq'!$K$9</f>
        <v>3793.8450000000003</v>
      </c>
      <c r="N49" s="18" t="str">
        <f t="shared" si="0"/>
        <v>DBP-20 47</v>
      </c>
      <c r="O49" s="19" t="s">
        <v>373</v>
      </c>
      <c r="P49" s="19">
        <v>1.7999999999999999E-2</v>
      </c>
      <c r="Q49" s="21">
        <v>61365</v>
      </c>
      <c r="R49" s="22">
        <v>3093.4</v>
      </c>
      <c r="S49" s="22">
        <v>23.79</v>
      </c>
      <c r="T49" s="22">
        <v>3947.7</v>
      </c>
      <c r="U49" s="22">
        <v>23.51</v>
      </c>
      <c r="V49" s="22">
        <v>3837.3</v>
      </c>
      <c r="W49" s="22">
        <v>23.65</v>
      </c>
      <c r="X49" s="22">
        <v>4004.9</v>
      </c>
      <c r="Y49" s="22">
        <v>23.86</v>
      </c>
    </row>
    <row r="50" spans="1:25" x14ac:dyDescent="0.25">
      <c r="A50" s="30" t="s">
        <v>621</v>
      </c>
      <c r="B50" s="27">
        <v>40922</v>
      </c>
      <c r="C50" s="16" t="s">
        <v>1134</v>
      </c>
      <c r="D50" s="16">
        <v>1200</v>
      </c>
      <c r="E50" s="30" t="s">
        <v>847</v>
      </c>
      <c r="F50" s="16"/>
      <c r="G50" s="16"/>
      <c r="H50" s="16">
        <v>16439</v>
      </c>
      <c r="I50" s="16">
        <v>83250</v>
      </c>
      <c r="J50" s="33" t="s">
        <v>1240</v>
      </c>
      <c r="K50" s="16"/>
      <c r="L50" s="16"/>
      <c r="M50" s="26">
        <f>'CPS &gt; Bq'!$I$9*$D50^2+'CPS &gt; Bq'!$J$9*$D50+'CPS &gt; Bq'!$K$9</f>
        <v>8355.48</v>
      </c>
      <c r="N50" s="18" t="str">
        <f t="shared" si="0"/>
        <v>DBP-20 48</v>
      </c>
      <c r="O50" s="19" t="s">
        <v>374</v>
      </c>
      <c r="P50" s="19">
        <v>4.0000000000000001E-3</v>
      </c>
      <c r="Q50" s="21">
        <v>4028</v>
      </c>
      <c r="R50" s="22">
        <v>7967.9</v>
      </c>
      <c r="S50" s="22">
        <v>25.95</v>
      </c>
      <c r="T50" s="22">
        <v>9031.7000000000007</v>
      </c>
      <c r="U50" s="22">
        <v>23.74</v>
      </c>
      <c r="V50" s="22">
        <v>8739.2999999999993</v>
      </c>
      <c r="W50" s="22">
        <v>23.83</v>
      </c>
      <c r="X50" s="22">
        <v>7647.3</v>
      </c>
      <c r="Y50" s="22">
        <v>25.76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0"/>
  <sheetViews>
    <sheetView workbookViewId="0">
      <selection activeCell="M2" sqref="M2"/>
    </sheetView>
  </sheetViews>
  <sheetFormatPr defaultColWidth="8.85546875" defaultRowHeight="15" x14ac:dyDescent="0.25"/>
  <cols>
    <col min="2" max="2" width="12" customWidth="1"/>
    <col min="3" max="3" width="10.42578125" customWidth="1"/>
    <col min="5" max="5" width="19.28515625" customWidth="1"/>
    <col min="14" max="14" width="11.7109375" customWidth="1"/>
    <col min="15" max="16" width="12" customWidth="1"/>
  </cols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30" t="s">
        <v>96</v>
      </c>
      <c r="B2" s="44">
        <v>40923</v>
      </c>
      <c r="C2" s="16" t="s">
        <v>1134</v>
      </c>
      <c r="D2" s="16">
        <v>210</v>
      </c>
      <c r="E2" s="16" t="s">
        <v>148</v>
      </c>
      <c r="F2" s="16"/>
      <c r="G2" s="16" t="s">
        <v>696</v>
      </c>
      <c r="H2" s="16">
        <v>16444</v>
      </c>
      <c r="I2" s="16">
        <v>83261</v>
      </c>
      <c r="J2" s="45"/>
      <c r="K2" s="16"/>
      <c r="L2" s="16"/>
      <c r="M2" s="26">
        <f>'CPS &gt; Bq'!$I$9*$D2^2+'CPS &gt; Bq'!$J$9*$D2+'CPS &gt; Bq'!$K$9</f>
        <v>1441.4190000000001</v>
      </c>
      <c r="N2" s="18" t="str">
        <f>A2</f>
        <v>DBP-21 01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6" x14ac:dyDescent="0.25">
      <c r="A3" s="30" t="s">
        <v>97</v>
      </c>
      <c r="B3" s="27">
        <v>40923</v>
      </c>
      <c r="C3" s="16" t="s">
        <v>1134</v>
      </c>
      <c r="D3" s="16">
        <v>600</v>
      </c>
      <c r="E3" s="16" t="s">
        <v>147</v>
      </c>
      <c r="F3" s="16"/>
      <c r="G3" s="16" t="s">
        <v>696</v>
      </c>
      <c r="H3" s="16">
        <v>16448</v>
      </c>
      <c r="I3" s="16">
        <v>83260</v>
      </c>
      <c r="J3" s="45"/>
      <c r="K3" s="16"/>
      <c r="L3" s="16"/>
      <c r="M3" s="26">
        <f>'CPS &gt; Bq'!$I$9*$D3^2+'CPS &gt; Bq'!$J$9*$D3+'CPS &gt; Bq'!$K$9</f>
        <v>4141.74</v>
      </c>
      <c r="N3" s="18" t="str">
        <f t="shared" ref="N3:N16" si="0">A3</f>
        <v>DBP-21 02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6" x14ac:dyDescent="0.25">
      <c r="A4" s="30" t="s">
        <v>98</v>
      </c>
      <c r="B4" s="44">
        <v>40923</v>
      </c>
      <c r="C4" s="16" t="s">
        <v>1134</v>
      </c>
      <c r="D4" s="16">
        <v>500</v>
      </c>
      <c r="E4" s="16" t="s">
        <v>149</v>
      </c>
      <c r="F4" s="16"/>
      <c r="G4" s="16" t="s">
        <v>696</v>
      </c>
      <c r="H4" s="16">
        <v>16443</v>
      </c>
      <c r="I4" s="16">
        <v>83260</v>
      </c>
      <c r="J4" s="45"/>
      <c r="K4" s="16"/>
      <c r="L4" s="16"/>
      <c r="M4" s="26">
        <f>'CPS &gt; Bq'!$I$9*$D4^2+'CPS &gt; Bq'!$J$9*$D4+'CPS &gt; Bq'!$K$9</f>
        <v>3446.4500000000003</v>
      </c>
      <c r="N4" s="18" t="str">
        <f t="shared" si="0"/>
        <v>DBP-21 03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6" x14ac:dyDescent="0.25">
      <c r="A5" s="30" t="s">
        <v>99</v>
      </c>
      <c r="B5" s="27">
        <v>40923</v>
      </c>
      <c r="C5" s="16" t="s">
        <v>1134</v>
      </c>
      <c r="D5" s="16">
        <v>800</v>
      </c>
      <c r="E5" s="16" t="s">
        <v>150</v>
      </c>
      <c r="F5" s="16"/>
      <c r="G5" s="16" t="s">
        <v>696</v>
      </c>
      <c r="H5" s="16">
        <v>16444</v>
      </c>
      <c r="I5" s="16">
        <v>83262</v>
      </c>
      <c r="J5" s="45" t="s">
        <v>1240</v>
      </c>
      <c r="K5" s="16"/>
      <c r="L5" s="16"/>
      <c r="M5" s="26">
        <f>'CPS &gt; Bq'!$I$9*$D5^2+'CPS &gt; Bq'!$J$9*$D5+'CPS &gt; Bq'!$K$9</f>
        <v>5538.32</v>
      </c>
      <c r="N5" s="18" t="str">
        <f t="shared" si="0"/>
        <v>DBP-21 04</v>
      </c>
      <c r="O5" s="53" t="s">
        <v>378</v>
      </c>
      <c r="P5" s="53">
        <v>8.9999999999999993E-3</v>
      </c>
      <c r="Q5" s="21">
        <v>14009</v>
      </c>
      <c r="R5" s="22">
        <v>4016.5</v>
      </c>
      <c r="S5" s="22">
        <v>24.84</v>
      </c>
      <c r="T5" s="22">
        <v>4373.1000000000004</v>
      </c>
      <c r="U5" s="22">
        <v>23.63</v>
      </c>
      <c r="V5" s="22">
        <v>4282.5</v>
      </c>
      <c r="W5" s="22">
        <v>23.74</v>
      </c>
      <c r="X5" s="22">
        <v>4056.2</v>
      </c>
      <c r="Y5" s="22">
        <v>25</v>
      </c>
    </row>
    <row r="6" spans="1:26" x14ac:dyDescent="0.25">
      <c r="A6" s="30" t="s">
        <v>100</v>
      </c>
      <c r="B6" s="44">
        <v>40923</v>
      </c>
      <c r="C6" s="16" t="s">
        <v>1134</v>
      </c>
      <c r="D6" s="16">
        <v>400</v>
      </c>
      <c r="E6" s="16" t="s">
        <v>151</v>
      </c>
      <c r="F6" s="16"/>
      <c r="G6" s="16" t="s">
        <v>696</v>
      </c>
      <c r="H6" s="16">
        <v>16437</v>
      </c>
      <c r="I6" s="16">
        <v>83269</v>
      </c>
      <c r="J6" s="45"/>
      <c r="K6" s="16"/>
      <c r="L6" s="16"/>
      <c r="M6" s="26">
        <f>'CPS &gt; Bq'!$I$9*$D6^2+'CPS &gt; Bq'!$J$9*$D6+'CPS &gt; Bq'!$K$9</f>
        <v>2753.16</v>
      </c>
      <c r="N6" s="18" t="str">
        <f t="shared" si="0"/>
        <v>DBP-21 05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6" x14ac:dyDescent="0.25">
      <c r="A7" s="30" t="s">
        <v>101</v>
      </c>
      <c r="B7" s="27">
        <v>40923</v>
      </c>
      <c r="C7" s="16" t="s">
        <v>1134</v>
      </c>
      <c r="D7" s="16">
        <v>1700</v>
      </c>
      <c r="E7" s="16" t="s">
        <v>649</v>
      </c>
      <c r="F7" s="16"/>
      <c r="G7" s="16" t="s">
        <v>696</v>
      </c>
      <c r="H7" s="16">
        <v>16444</v>
      </c>
      <c r="I7" s="16">
        <v>83263</v>
      </c>
      <c r="J7" s="45"/>
      <c r="K7" s="16"/>
      <c r="L7" s="16"/>
      <c r="M7" s="26">
        <f>'CPS &gt; Bq'!$I$9*$D7^2+'CPS &gt; Bq'!$J$9*$D7+'CPS &gt; Bq'!$K$9</f>
        <v>11921.93</v>
      </c>
      <c r="N7" s="18" t="str">
        <f t="shared" si="0"/>
        <v>DBP-21 06</v>
      </c>
      <c r="O7" s="19" t="s">
        <v>379</v>
      </c>
      <c r="P7" s="19">
        <v>0.156</v>
      </c>
      <c r="Q7" s="21">
        <v>12229</v>
      </c>
      <c r="R7" s="22">
        <v>6294</v>
      </c>
      <c r="S7" s="22">
        <v>24.47</v>
      </c>
      <c r="T7" s="22">
        <v>8413.2000000000007</v>
      </c>
      <c r="U7" s="22">
        <v>23.56</v>
      </c>
      <c r="V7" s="22">
        <v>7996.6</v>
      </c>
      <c r="W7" s="22">
        <v>23.69</v>
      </c>
      <c r="X7" s="22">
        <v>7625.7</v>
      </c>
      <c r="Y7" s="22">
        <v>24.87</v>
      </c>
    </row>
    <row r="8" spans="1:26" x14ac:dyDescent="0.25">
      <c r="A8" s="30" t="s">
        <v>102</v>
      </c>
      <c r="B8" s="44">
        <v>40923</v>
      </c>
      <c r="C8" s="16" t="s">
        <v>1134</v>
      </c>
      <c r="D8" s="16">
        <v>480</v>
      </c>
      <c r="E8" s="16" t="s">
        <v>150</v>
      </c>
      <c r="F8" s="16"/>
      <c r="G8" s="16" t="s">
        <v>696</v>
      </c>
      <c r="H8" s="16">
        <v>16441</v>
      </c>
      <c r="I8" s="16">
        <v>83273</v>
      </c>
      <c r="J8" s="45"/>
      <c r="K8" s="16"/>
      <c r="L8" s="16"/>
      <c r="M8" s="26">
        <f>'CPS &gt; Bq'!$I$9*$D8^2+'CPS &gt; Bq'!$J$9*$D8+'CPS &gt; Bq'!$K$9</f>
        <v>3307.6320000000001</v>
      </c>
      <c r="N8" s="18" t="str">
        <f t="shared" si="0"/>
        <v>DBP-21 07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6" x14ac:dyDescent="0.25">
      <c r="A9" s="30" t="s">
        <v>103</v>
      </c>
      <c r="B9" s="27">
        <v>40923</v>
      </c>
      <c r="C9" s="16" t="s">
        <v>1134</v>
      </c>
      <c r="D9" s="16">
        <v>350</v>
      </c>
      <c r="E9" s="16" t="s">
        <v>649</v>
      </c>
      <c r="F9" s="16"/>
      <c r="G9" s="16" t="s">
        <v>696</v>
      </c>
      <c r="H9" s="16">
        <v>16440</v>
      </c>
      <c r="I9" s="16">
        <v>83262</v>
      </c>
      <c r="J9" s="45"/>
      <c r="K9" s="16"/>
      <c r="L9" s="16"/>
      <c r="M9" s="26">
        <f>'CPS &gt; Bq'!$I$9*$D9^2+'CPS &gt; Bq'!$J$9*$D9+'CPS &gt; Bq'!$K$9</f>
        <v>2407.2649999999999</v>
      </c>
      <c r="N9" s="18" t="str">
        <f t="shared" si="0"/>
        <v>DBP-21 08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6" x14ac:dyDescent="0.25">
      <c r="A10" s="30" t="s">
        <v>104</v>
      </c>
      <c r="B10" s="44">
        <v>40923</v>
      </c>
      <c r="C10" s="16" t="s">
        <v>1134</v>
      </c>
      <c r="D10" s="16">
        <v>400</v>
      </c>
      <c r="E10" s="16" t="s">
        <v>649</v>
      </c>
      <c r="F10" s="16"/>
      <c r="G10" s="16" t="s">
        <v>696</v>
      </c>
      <c r="H10" s="16">
        <v>16442</v>
      </c>
      <c r="I10" s="16">
        <v>83265</v>
      </c>
      <c r="J10" s="45"/>
      <c r="K10" s="16"/>
      <c r="L10" s="16"/>
      <c r="M10" s="26">
        <f>'CPS &gt; Bq'!$I$9*$D10^2+'CPS &gt; Bq'!$J$9*$D10+'CPS &gt; Bq'!$K$9</f>
        <v>2753.16</v>
      </c>
      <c r="N10" s="18" t="str">
        <f t="shared" si="0"/>
        <v>DBP-21 09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6" x14ac:dyDescent="0.25">
      <c r="A11" s="30" t="s">
        <v>105</v>
      </c>
      <c r="B11" s="27">
        <v>40923</v>
      </c>
      <c r="C11" s="16" t="s">
        <v>1134</v>
      </c>
      <c r="D11" s="16">
        <v>200</v>
      </c>
      <c r="E11" s="16" t="s">
        <v>649</v>
      </c>
      <c r="F11" s="16"/>
      <c r="G11" s="16" t="s">
        <v>696</v>
      </c>
      <c r="H11" s="16">
        <v>16442</v>
      </c>
      <c r="I11" s="16">
        <v>83275</v>
      </c>
      <c r="J11" s="45"/>
      <c r="K11" s="16"/>
      <c r="L11" s="16"/>
      <c r="M11" s="26">
        <f>'CPS &gt; Bq'!$I$9*$D11^2+'CPS &gt; Bq'!$J$9*$D11+'CPS &gt; Bq'!$K$9</f>
        <v>1372.58</v>
      </c>
      <c r="N11" s="18" t="str">
        <f t="shared" si="0"/>
        <v>DBP-21 10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6" x14ac:dyDescent="0.25">
      <c r="A12" s="30" t="s">
        <v>106</v>
      </c>
      <c r="B12" s="44">
        <v>40923</v>
      </c>
      <c r="C12" s="16" t="s">
        <v>1134</v>
      </c>
      <c r="D12" s="16">
        <v>550</v>
      </c>
      <c r="E12" s="16" t="s">
        <v>128</v>
      </c>
      <c r="F12" s="16"/>
      <c r="G12" s="16" t="s">
        <v>696</v>
      </c>
      <c r="H12" s="16">
        <v>16438</v>
      </c>
      <c r="I12" s="16">
        <v>83262</v>
      </c>
      <c r="J12" s="45"/>
      <c r="K12" s="16"/>
      <c r="L12" s="16"/>
      <c r="M12" s="26">
        <f>'CPS &gt; Bq'!$I$9*$D12^2+'CPS &gt; Bq'!$J$9*$D12+'CPS &gt; Bq'!$K$9</f>
        <v>3793.8450000000003</v>
      </c>
      <c r="N12" s="18" t="str">
        <f t="shared" si="0"/>
        <v>DBP-21 11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6" x14ac:dyDescent="0.25">
      <c r="A13" s="30" t="s">
        <v>107</v>
      </c>
      <c r="B13" s="27">
        <v>40923</v>
      </c>
      <c r="C13" s="16" t="s">
        <v>1134</v>
      </c>
      <c r="D13" s="16">
        <v>340</v>
      </c>
      <c r="E13" s="16" t="s">
        <v>336</v>
      </c>
      <c r="F13" s="16"/>
      <c r="G13" s="16" t="s">
        <v>696</v>
      </c>
      <c r="H13" s="16">
        <v>16447</v>
      </c>
      <c r="I13" s="16">
        <v>83273</v>
      </c>
      <c r="J13" s="45"/>
      <c r="K13" s="16"/>
      <c r="L13" s="16"/>
      <c r="M13" s="26">
        <f>'CPS &gt; Bq'!$I$9*$D13^2+'CPS &gt; Bq'!$J$9*$D13+'CPS &gt; Bq'!$K$9</f>
        <v>2338.1460000000002</v>
      </c>
      <c r="N13" s="18" t="str">
        <f t="shared" si="0"/>
        <v>DBP-21 12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6" x14ac:dyDescent="0.25">
      <c r="A14" s="30" t="s">
        <v>108</v>
      </c>
      <c r="B14" s="44">
        <v>40923</v>
      </c>
      <c r="C14" s="16" t="s">
        <v>1134</v>
      </c>
      <c r="D14" s="16">
        <v>280</v>
      </c>
      <c r="E14" s="16" t="s">
        <v>335</v>
      </c>
      <c r="F14" s="16"/>
      <c r="G14" s="16" t="s">
        <v>696</v>
      </c>
      <c r="H14" s="16">
        <v>16445</v>
      </c>
      <c r="I14" s="16">
        <v>83269</v>
      </c>
      <c r="J14" s="45"/>
      <c r="K14" s="16"/>
      <c r="L14" s="16"/>
      <c r="M14" s="26">
        <f>'CPS &gt; Bq'!$I$9*$D14^2+'CPS &gt; Bq'!$J$9*$D14+'CPS &gt; Bq'!$K$9</f>
        <v>1923.8520000000001</v>
      </c>
      <c r="N14" s="18" t="str">
        <f t="shared" si="0"/>
        <v>DBP-21 13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6" x14ac:dyDescent="0.25">
      <c r="A15" s="30" t="s">
        <v>109</v>
      </c>
      <c r="B15" s="27">
        <v>40923</v>
      </c>
      <c r="C15" s="16" t="s">
        <v>1134</v>
      </c>
      <c r="D15" s="16">
        <v>440</v>
      </c>
      <c r="E15" s="16" t="s">
        <v>335</v>
      </c>
      <c r="F15" s="16"/>
      <c r="G15" s="16" t="s">
        <v>696</v>
      </c>
      <c r="H15" s="16">
        <v>16441</v>
      </c>
      <c r="I15" s="16">
        <v>83270</v>
      </c>
      <c r="J15" s="45"/>
      <c r="K15" s="16"/>
      <c r="L15" s="16"/>
      <c r="M15" s="26">
        <f>'CPS &gt; Bq'!$I$9*$D15^2+'CPS &gt; Bq'!$J$9*$D15+'CPS &gt; Bq'!$K$9</f>
        <v>3030.2360000000003</v>
      </c>
      <c r="N15" s="18" t="str">
        <f t="shared" si="0"/>
        <v>DBP-21 14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6" x14ac:dyDescent="0.25">
      <c r="A16" s="30" t="s">
        <v>110</v>
      </c>
      <c r="B16" s="44">
        <v>40923</v>
      </c>
      <c r="C16" s="16" t="s">
        <v>1134</v>
      </c>
      <c r="D16" s="16">
        <v>800</v>
      </c>
      <c r="E16" s="16" t="s">
        <v>128</v>
      </c>
      <c r="F16" s="16"/>
      <c r="G16" s="16" t="s">
        <v>696</v>
      </c>
      <c r="H16" s="16">
        <v>16441</v>
      </c>
      <c r="I16" s="16">
        <v>83269</v>
      </c>
      <c r="J16" s="45"/>
      <c r="K16" s="16"/>
      <c r="L16" s="16"/>
      <c r="M16" s="26">
        <f>'CPS &gt; Bq'!$I$9*$D16^2+'CPS &gt; Bq'!$J$9*$D16+'CPS &gt; Bq'!$K$9</f>
        <v>5538.32</v>
      </c>
      <c r="N16" s="18" t="str">
        <f t="shared" si="0"/>
        <v>DBP-21 15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5">
      <c r="A17" s="30" t="s">
        <v>111</v>
      </c>
      <c r="B17" s="27">
        <v>40923</v>
      </c>
      <c r="C17" s="16" t="s">
        <v>1134</v>
      </c>
      <c r="D17" s="16">
        <v>1290</v>
      </c>
      <c r="E17" s="16" t="s">
        <v>336</v>
      </c>
      <c r="F17" s="16"/>
      <c r="G17" s="16" t="s">
        <v>696</v>
      </c>
      <c r="H17" s="16">
        <v>16446</v>
      </c>
      <c r="I17" s="16">
        <v>83262</v>
      </c>
      <c r="J17" s="45" t="s">
        <v>1240</v>
      </c>
      <c r="K17" s="16"/>
      <c r="L17" s="16"/>
      <c r="M17" s="26">
        <f>'CPS &gt; Bq'!$I$9*$D17^2+'CPS &gt; Bq'!$J$9*$D17+'CPS &gt; Bq'!$K$9</f>
        <v>8993.7510000000002</v>
      </c>
      <c r="N17" s="18" t="str">
        <f t="shared" ref="N17:N30" si="1">A17</f>
        <v>DBP-21 16</v>
      </c>
      <c r="O17" s="19" t="s">
        <v>380</v>
      </c>
      <c r="P17" s="19">
        <v>0.221</v>
      </c>
      <c r="Q17" s="21">
        <v>4511</v>
      </c>
      <c r="R17" s="22">
        <v>5681.4</v>
      </c>
      <c r="S17" s="22">
        <v>26.25</v>
      </c>
      <c r="T17" s="22">
        <v>8391</v>
      </c>
      <c r="U17" s="22">
        <v>23.73</v>
      </c>
      <c r="V17" s="22">
        <v>7690.7</v>
      </c>
      <c r="W17" s="22">
        <v>23.82</v>
      </c>
      <c r="X17" s="22">
        <v>7623.2</v>
      </c>
      <c r="Y17" s="22">
        <v>25.98</v>
      </c>
    </row>
    <row r="18" spans="1:25" x14ac:dyDescent="0.25">
      <c r="A18" s="30" t="s">
        <v>112</v>
      </c>
      <c r="B18" s="44">
        <v>40923</v>
      </c>
      <c r="C18" s="16" t="s">
        <v>1134</v>
      </c>
      <c r="D18" s="16">
        <v>890</v>
      </c>
      <c r="E18" s="16" t="s">
        <v>650</v>
      </c>
      <c r="F18" s="16"/>
      <c r="G18" s="16" t="s">
        <v>696</v>
      </c>
      <c r="H18" s="16">
        <v>16455</v>
      </c>
      <c r="I18" s="16">
        <v>83201</v>
      </c>
      <c r="J18" s="45"/>
      <c r="K18" s="16"/>
      <c r="L18" s="16"/>
      <c r="M18" s="26">
        <f>'CPS &gt; Bq'!$I$9*$D18^2+'CPS &gt; Bq'!$J$9*$D18+'CPS &gt; Bq'!$K$9</f>
        <v>6169.3910000000005</v>
      </c>
      <c r="N18" s="18" t="str">
        <f t="shared" si="1"/>
        <v>DBP-21 17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5">
      <c r="A19" s="30" t="s">
        <v>321</v>
      </c>
      <c r="B19" s="27">
        <v>40923</v>
      </c>
      <c r="C19" s="16" t="s">
        <v>1134</v>
      </c>
      <c r="D19" s="16">
        <v>240</v>
      </c>
      <c r="E19" s="16" t="s">
        <v>426</v>
      </c>
      <c r="F19" s="16"/>
      <c r="G19" s="16" t="s">
        <v>696</v>
      </c>
      <c r="H19" s="16">
        <v>16463</v>
      </c>
      <c r="I19" s="16">
        <v>83200</v>
      </c>
      <c r="J19" s="45"/>
      <c r="K19" s="16"/>
      <c r="L19" s="16"/>
      <c r="M19" s="26">
        <f>'CPS &gt; Bq'!$I$9*$D19^2+'CPS &gt; Bq'!$J$9*$D19+'CPS &gt; Bq'!$K$9</f>
        <v>1648.056</v>
      </c>
      <c r="N19" s="18" t="str">
        <f t="shared" si="1"/>
        <v>DBP-21 18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x14ac:dyDescent="0.25">
      <c r="A20" s="30" t="s">
        <v>322</v>
      </c>
      <c r="B20" s="44">
        <v>40923</v>
      </c>
      <c r="C20" s="16" t="s">
        <v>1134</v>
      </c>
      <c r="D20" s="16">
        <v>250</v>
      </c>
      <c r="E20" s="16" t="s">
        <v>427</v>
      </c>
      <c r="F20" s="16"/>
      <c r="G20" s="16" t="s">
        <v>696</v>
      </c>
      <c r="H20" s="16">
        <v>16457</v>
      </c>
      <c r="I20" s="16">
        <v>83203</v>
      </c>
      <c r="J20" s="45"/>
      <c r="K20" s="16"/>
      <c r="L20" s="16"/>
      <c r="M20" s="26">
        <f>'CPS &gt; Bq'!$I$9*$D20^2+'CPS &gt; Bq'!$J$9*$D20+'CPS &gt; Bq'!$K$9</f>
        <v>1716.9750000000001</v>
      </c>
      <c r="N20" s="18" t="str">
        <f t="shared" si="1"/>
        <v>DBP-21 19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x14ac:dyDescent="0.25">
      <c r="A21" s="30" t="s">
        <v>323</v>
      </c>
      <c r="B21" s="27">
        <v>40923</v>
      </c>
      <c r="C21" s="16" t="s">
        <v>1134</v>
      </c>
      <c r="D21" s="16">
        <v>380</v>
      </c>
      <c r="E21" s="16" t="s">
        <v>426</v>
      </c>
      <c r="F21" s="16"/>
      <c r="G21" s="16" t="s">
        <v>696</v>
      </c>
      <c r="H21" s="16">
        <v>16476</v>
      </c>
      <c r="I21" s="16">
        <v>83193</v>
      </c>
      <c r="J21" s="45"/>
      <c r="K21" s="16"/>
      <c r="L21" s="16"/>
      <c r="M21" s="26">
        <f>'CPS &gt; Bq'!$I$9*$D21^2+'CPS &gt; Bq'!$J$9*$D21+'CPS &gt; Bq'!$K$9</f>
        <v>2614.7420000000002</v>
      </c>
      <c r="N21" s="18" t="str">
        <f t="shared" si="1"/>
        <v>DBP-21 20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x14ac:dyDescent="0.25">
      <c r="A22" s="30" t="s">
        <v>653</v>
      </c>
      <c r="B22" s="44">
        <v>40923</v>
      </c>
      <c r="C22" s="16" t="s">
        <v>1134</v>
      </c>
      <c r="D22" s="30">
        <v>820</v>
      </c>
      <c r="E22" s="16" t="s">
        <v>217</v>
      </c>
      <c r="F22" s="16"/>
      <c r="G22" s="16" t="s">
        <v>696</v>
      </c>
      <c r="H22" s="30">
        <v>16480</v>
      </c>
      <c r="I22" s="30">
        <v>83189</v>
      </c>
      <c r="J22" s="45"/>
      <c r="K22" s="16"/>
      <c r="L22" s="16"/>
      <c r="M22" s="26">
        <f>'CPS &gt; Bq'!$I$9*$D22^2+'CPS &gt; Bq'!$J$9*$D22+'CPS &gt; Bq'!$K$9</f>
        <v>5678.4179999999997</v>
      </c>
      <c r="N22" s="18" t="str">
        <f t="shared" si="1"/>
        <v>DBP-21 21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x14ac:dyDescent="0.25">
      <c r="A23" s="30" t="s">
        <v>654</v>
      </c>
      <c r="B23" s="27">
        <v>40923</v>
      </c>
      <c r="C23" s="16" t="s">
        <v>1134</v>
      </c>
      <c r="D23" s="30">
        <v>300</v>
      </c>
      <c r="E23" s="16" t="s">
        <v>217</v>
      </c>
      <c r="F23" s="16"/>
      <c r="G23" s="16" t="s">
        <v>696</v>
      </c>
      <c r="H23" s="30">
        <v>16480</v>
      </c>
      <c r="I23" s="30">
        <v>83295</v>
      </c>
      <c r="J23" s="45"/>
      <c r="K23" s="16"/>
      <c r="L23" s="16"/>
      <c r="M23" s="26">
        <f>'CPS &gt; Bq'!$I$9*$D23^2+'CPS &gt; Bq'!$J$9*$D23+'CPS &gt; Bq'!$K$9</f>
        <v>2061.87</v>
      </c>
      <c r="N23" s="18" t="str">
        <f t="shared" si="1"/>
        <v>DBP-21 22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x14ac:dyDescent="0.25">
      <c r="A24" s="30" t="s">
        <v>655</v>
      </c>
      <c r="B24" s="44">
        <v>40923</v>
      </c>
      <c r="C24" s="16" t="s">
        <v>1134</v>
      </c>
      <c r="D24" s="30">
        <v>600</v>
      </c>
      <c r="E24" s="16" t="s">
        <v>426</v>
      </c>
      <c r="F24" s="16"/>
      <c r="G24" s="16" t="s">
        <v>696</v>
      </c>
      <c r="H24" s="30">
        <v>16488</v>
      </c>
      <c r="I24" s="30">
        <v>83184</v>
      </c>
      <c r="J24" s="45"/>
      <c r="K24" s="16"/>
      <c r="L24" s="16"/>
      <c r="M24" s="26">
        <f>'CPS &gt; Bq'!$I$9*$D24^2+'CPS &gt; Bq'!$J$9*$D24+'CPS &gt; Bq'!$K$9</f>
        <v>4141.74</v>
      </c>
      <c r="N24" s="18" t="str">
        <f t="shared" si="1"/>
        <v>DBP-21 23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x14ac:dyDescent="0.25">
      <c r="A25" s="30" t="s">
        <v>212</v>
      </c>
      <c r="B25" s="27">
        <v>40923</v>
      </c>
      <c r="C25" s="16" t="s">
        <v>1134</v>
      </c>
      <c r="D25" s="30">
        <v>300</v>
      </c>
      <c r="E25" s="16" t="s">
        <v>217</v>
      </c>
      <c r="F25" s="16"/>
      <c r="G25" s="16" t="s">
        <v>696</v>
      </c>
      <c r="H25" s="30">
        <v>16482</v>
      </c>
      <c r="I25" s="30">
        <v>83185</v>
      </c>
      <c r="J25" s="45"/>
      <c r="K25" s="16"/>
      <c r="L25" s="16"/>
      <c r="M25" s="26">
        <f>'CPS &gt; Bq'!$I$9*$D25^2+'CPS &gt; Bq'!$J$9*$D25+'CPS &gt; Bq'!$K$9</f>
        <v>2061.87</v>
      </c>
      <c r="N25" s="18" t="str">
        <f t="shared" si="1"/>
        <v>DBP-21 24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x14ac:dyDescent="0.25">
      <c r="A26" s="30" t="s">
        <v>213</v>
      </c>
      <c r="B26" s="44">
        <v>40923</v>
      </c>
      <c r="C26" s="16" t="s">
        <v>1134</v>
      </c>
      <c r="D26" s="30">
        <v>230</v>
      </c>
      <c r="E26" s="16" t="s">
        <v>220</v>
      </c>
      <c r="F26" s="16"/>
      <c r="G26" s="16" t="s">
        <v>696</v>
      </c>
      <c r="H26" s="30">
        <v>16490</v>
      </c>
      <c r="I26" s="30">
        <v>83184</v>
      </c>
      <c r="J26" s="45"/>
      <c r="K26" s="16"/>
      <c r="L26" s="16"/>
      <c r="M26" s="26">
        <f>'CPS &gt; Bq'!$I$9*$D26^2+'CPS &gt; Bq'!$J$9*$D26+'CPS &gt; Bq'!$K$9</f>
        <v>1579.1569999999999</v>
      </c>
      <c r="N26" s="18" t="str">
        <f t="shared" si="1"/>
        <v>DBP-21 25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x14ac:dyDescent="0.25">
      <c r="A27" s="30" t="s">
        <v>214</v>
      </c>
      <c r="B27" s="27">
        <v>40923</v>
      </c>
      <c r="C27" s="16" t="s">
        <v>1134</v>
      </c>
      <c r="D27" s="30">
        <v>1000</v>
      </c>
      <c r="E27" s="16" t="s">
        <v>426</v>
      </c>
      <c r="F27" s="16"/>
      <c r="G27" s="16" t="s">
        <v>696</v>
      </c>
      <c r="H27" s="30">
        <v>16490</v>
      </c>
      <c r="I27" s="30">
        <v>83180</v>
      </c>
      <c r="J27" s="45"/>
      <c r="K27" s="16"/>
      <c r="L27" s="16"/>
      <c r="M27" s="26">
        <f>'CPS &gt; Bq'!$I$9*$D27^2+'CPS &gt; Bq'!$J$9*$D27+'CPS &gt; Bq'!$K$9</f>
        <v>6942.9000000000005</v>
      </c>
      <c r="N27" s="18" t="str">
        <f t="shared" si="1"/>
        <v>DBP-21 26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x14ac:dyDescent="0.25">
      <c r="A28" s="30" t="s">
        <v>215</v>
      </c>
      <c r="B28" s="44">
        <v>40923</v>
      </c>
      <c r="C28" s="16" t="s">
        <v>1134</v>
      </c>
      <c r="D28" s="30">
        <v>600</v>
      </c>
      <c r="E28" s="16" t="s">
        <v>220</v>
      </c>
      <c r="F28" s="16"/>
      <c r="G28" s="16" t="s">
        <v>696</v>
      </c>
      <c r="H28" s="16"/>
      <c r="I28" s="16"/>
      <c r="J28" s="45"/>
      <c r="K28" s="16"/>
      <c r="L28" s="16"/>
      <c r="M28" s="26">
        <f>'CPS &gt; Bq'!$I$9*$D28^2+'CPS &gt; Bq'!$J$9*$D28+'CPS &gt; Bq'!$K$9</f>
        <v>4141.74</v>
      </c>
      <c r="N28" s="18" t="str">
        <f t="shared" si="1"/>
        <v>DBP-21 27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x14ac:dyDescent="0.25">
      <c r="A29" s="30" t="s">
        <v>216</v>
      </c>
      <c r="B29" s="27">
        <v>40923</v>
      </c>
      <c r="C29" s="16" t="s">
        <v>1134</v>
      </c>
      <c r="D29" s="30">
        <v>350</v>
      </c>
      <c r="E29" s="16" t="s">
        <v>218</v>
      </c>
      <c r="F29" s="16"/>
      <c r="G29" s="16" t="s">
        <v>696</v>
      </c>
      <c r="H29" s="16">
        <v>16365</v>
      </c>
      <c r="I29" s="16">
        <v>82995</v>
      </c>
      <c r="J29" s="45"/>
      <c r="K29" s="16"/>
      <c r="L29" s="16"/>
      <c r="M29" s="26">
        <f>'CPS &gt; Bq'!$I$9*$D29^2+'CPS &gt; Bq'!$J$9*$D29+'CPS &gt; Bq'!$K$9</f>
        <v>2407.2649999999999</v>
      </c>
      <c r="N29" s="18" t="str">
        <f t="shared" si="1"/>
        <v>DBP-21 28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x14ac:dyDescent="0.25">
      <c r="A30" s="30" t="s">
        <v>219</v>
      </c>
      <c r="B30" s="27">
        <v>40924</v>
      </c>
      <c r="C30" s="16" t="s">
        <v>1134</v>
      </c>
      <c r="D30" s="30">
        <v>1200</v>
      </c>
      <c r="E30" s="16" t="s">
        <v>650</v>
      </c>
      <c r="F30" s="16"/>
      <c r="G30" s="16" t="s">
        <v>696</v>
      </c>
      <c r="H30" s="16">
        <v>16372</v>
      </c>
      <c r="I30" s="16">
        <v>83031</v>
      </c>
      <c r="J30" s="45"/>
      <c r="K30" s="16"/>
      <c r="L30" s="16"/>
      <c r="M30" s="26">
        <f>'CPS &gt; Bq'!$I$9*$D30^2+'CPS &gt; Bq'!$J$9*$D30+'CPS &gt; Bq'!$K$9</f>
        <v>8355.48</v>
      </c>
      <c r="N30" s="18" t="str">
        <f t="shared" si="1"/>
        <v>DBP-21 29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9"/>
  <sheetViews>
    <sheetView workbookViewId="0">
      <selection activeCell="M2" sqref="M2"/>
    </sheetView>
  </sheetViews>
  <sheetFormatPr defaultColWidth="8.85546875" defaultRowHeight="15" x14ac:dyDescent="0.25"/>
  <cols>
    <col min="1" max="1" width="10" customWidth="1"/>
    <col min="2" max="2" width="11.42578125" customWidth="1"/>
    <col min="3" max="3" width="10.28515625" customWidth="1"/>
    <col min="5" max="5" width="26.42578125" customWidth="1"/>
    <col min="13" max="13" width="10.42578125" customWidth="1"/>
    <col min="14" max="14" width="10.140625" customWidth="1"/>
  </cols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30" t="s">
        <v>221</v>
      </c>
      <c r="B2" s="44">
        <v>40924</v>
      </c>
      <c r="C2" s="16" t="s">
        <v>1134</v>
      </c>
      <c r="D2" s="16">
        <v>480</v>
      </c>
      <c r="E2" s="16" t="s">
        <v>67</v>
      </c>
      <c r="F2" s="16"/>
      <c r="G2" s="16" t="s">
        <v>696</v>
      </c>
      <c r="H2" s="16">
        <v>16492</v>
      </c>
      <c r="I2" s="16">
        <v>83178</v>
      </c>
      <c r="J2" s="33"/>
      <c r="K2" s="16"/>
      <c r="L2" s="16"/>
      <c r="M2" s="26">
        <f>'CPS &gt; Bq'!$I$9*$D2^2+'CPS &gt; Bq'!$J$9*$D2+'CPS &gt; Bq'!$K$9</f>
        <v>3307.6320000000001</v>
      </c>
      <c r="N2" s="18" t="str">
        <f>A2</f>
        <v>DBP-22 01</v>
      </c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6" x14ac:dyDescent="0.25">
      <c r="A3" s="30" t="s">
        <v>222</v>
      </c>
      <c r="B3" s="27">
        <v>40924</v>
      </c>
      <c r="C3" s="16" t="s">
        <v>1134</v>
      </c>
      <c r="D3" s="16">
        <v>280</v>
      </c>
      <c r="E3" s="16" t="s">
        <v>231</v>
      </c>
      <c r="F3" s="16"/>
      <c r="G3" s="16" t="s">
        <v>696</v>
      </c>
      <c r="H3" s="16">
        <v>16492</v>
      </c>
      <c r="I3" s="16">
        <v>83170</v>
      </c>
      <c r="J3" s="33"/>
      <c r="K3" s="16"/>
      <c r="L3" s="16"/>
      <c r="M3" s="26">
        <f>'CPS &gt; Bq'!$I$9*$D3^2+'CPS &gt; Bq'!$J$9*$D3+'CPS &gt; Bq'!$K$9</f>
        <v>1923.8520000000001</v>
      </c>
      <c r="N3" s="18" t="str">
        <f t="shared" ref="N3:N9" si="0">A3</f>
        <v>DBP-22 02</v>
      </c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6" x14ac:dyDescent="0.25">
      <c r="A4" s="30" t="s">
        <v>223</v>
      </c>
      <c r="B4" s="44">
        <v>40924</v>
      </c>
      <c r="C4" s="16" t="s">
        <v>1134</v>
      </c>
      <c r="D4" s="16">
        <v>500</v>
      </c>
      <c r="E4" s="16" t="s">
        <v>67</v>
      </c>
      <c r="F4" s="16"/>
      <c r="G4" s="16" t="s">
        <v>696</v>
      </c>
      <c r="H4" s="16">
        <v>16494</v>
      </c>
      <c r="I4" s="16">
        <v>83183</v>
      </c>
      <c r="J4" s="33"/>
      <c r="K4" s="16"/>
      <c r="L4" s="16"/>
      <c r="M4" s="26">
        <f>'CPS &gt; Bq'!$I$9*$D4^2+'CPS &gt; Bq'!$J$9*$D4+'CPS &gt; Bq'!$K$9</f>
        <v>3446.4500000000003</v>
      </c>
      <c r="N4" s="18" t="str">
        <f t="shared" si="0"/>
        <v>DBP-22 03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6" x14ac:dyDescent="0.25">
      <c r="A5" s="30" t="s">
        <v>224</v>
      </c>
      <c r="B5" s="27">
        <v>40924</v>
      </c>
      <c r="C5" s="16" t="s">
        <v>1134</v>
      </c>
      <c r="D5" s="16">
        <v>1000</v>
      </c>
      <c r="E5" s="16" t="s">
        <v>232</v>
      </c>
      <c r="F5" s="16"/>
      <c r="G5" s="16" t="s">
        <v>696</v>
      </c>
      <c r="H5" s="16">
        <v>16503</v>
      </c>
      <c r="I5" s="16">
        <v>83182</v>
      </c>
      <c r="J5" s="33"/>
      <c r="K5" s="16"/>
      <c r="L5" s="16"/>
      <c r="M5" s="26">
        <f>'CPS &gt; Bq'!$I$9*$D5^2+'CPS &gt; Bq'!$J$9*$D5+'CPS &gt; Bq'!$K$9</f>
        <v>6942.9000000000005</v>
      </c>
      <c r="N5" s="18" t="str">
        <f t="shared" si="0"/>
        <v>DBP-22 04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6" x14ac:dyDescent="0.25">
      <c r="A6" s="138" t="s">
        <v>225</v>
      </c>
      <c r="B6" s="154">
        <v>40924</v>
      </c>
      <c r="C6" s="138" t="s">
        <v>1134</v>
      </c>
      <c r="D6" s="138">
        <v>2300</v>
      </c>
      <c r="E6" s="138" t="s">
        <v>67</v>
      </c>
      <c r="F6" s="138"/>
      <c r="G6" s="138" t="s">
        <v>696</v>
      </c>
      <c r="H6" s="138">
        <v>16498</v>
      </c>
      <c r="I6" s="138">
        <v>83180</v>
      </c>
      <c r="J6" s="156" t="s">
        <v>1240</v>
      </c>
      <c r="K6" s="138"/>
      <c r="L6" s="138"/>
      <c r="M6" s="26">
        <f>'CPS &gt; Bq'!$I$9*$D6^2+'CPS &gt; Bq'!$J$9*$D6+'CPS &gt; Bq'!$K$9</f>
        <v>16267.67</v>
      </c>
      <c r="N6" s="146" t="str">
        <f t="shared" si="0"/>
        <v>DBP-22 05</v>
      </c>
      <c r="O6" s="158" t="s">
        <v>663</v>
      </c>
      <c r="P6" s="158">
        <v>2.1999999999999999E-2</v>
      </c>
      <c r="Q6" s="143">
        <v>4269</v>
      </c>
      <c r="R6" s="144">
        <v>12911</v>
      </c>
      <c r="S6" s="144">
        <v>24.5</v>
      </c>
      <c r="T6" s="144">
        <v>12488</v>
      </c>
      <c r="U6" s="144">
        <v>23.66</v>
      </c>
      <c r="V6" s="144">
        <v>12223</v>
      </c>
      <c r="W6" s="144">
        <v>23.74</v>
      </c>
      <c r="X6" s="144">
        <v>12667</v>
      </c>
      <c r="Y6" s="144">
        <v>24.67</v>
      </c>
    </row>
    <row r="7" spans="1:26" x14ac:dyDescent="0.25">
      <c r="A7" s="30" t="s">
        <v>226</v>
      </c>
      <c r="B7" s="27">
        <v>40924</v>
      </c>
      <c r="C7" s="16" t="s">
        <v>1134</v>
      </c>
      <c r="D7" s="16">
        <v>600</v>
      </c>
      <c r="E7" s="16" t="s">
        <v>231</v>
      </c>
      <c r="F7" s="16"/>
      <c r="G7" s="16" t="s">
        <v>696</v>
      </c>
      <c r="H7" s="16">
        <v>16500</v>
      </c>
      <c r="I7" s="16">
        <v>83176</v>
      </c>
      <c r="J7" s="33"/>
      <c r="K7" s="16"/>
      <c r="L7" s="16"/>
      <c r="M7" s="26">
        <f>'CPS &gt; Bq'!$I$9*$D7^2+'CPS &gt; Bq'!$J$9*$D7+'CPS &gt; Bq'!$K$9</f>
        <v>4141.74</v>
      </c>
      <c r="N7" s="18" t="str">
        <f t="shared" si="0"/>
        <v>DBP-22 06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6" x14ac:dyDescent="0.25">
      <c r="A8" s="30" t="s">
        <v>65</v>
      </c>
      <c r="B8" s="44">
        <v>40924</v>
      </c>
      <c r="C8" s="16" t="s">
        <v>1134</v>
      </c>
      <c r="D8" s="16">
        <v>220</v>
      </c>
      <c r="E8" s="16" t="s">
        <v>67</v>
      </c>
      <c r="F8" s="16"/>
      <c r="G8" s="16" t="s">
        <v>696</v>
      </c>
      <c r="H8" s="16">
        <v>16499</v>
      </c>
      <c r="I8" s="16">
        <v>83175</v>
      </c>
      <c r="J8" s="33"/>
      <c r="K8" s="16"/>
      <c r="L8" s="16"/>
      <c r="M8" s="26">
        <f>'CPS &gt; Bq'!$I$9*$D8^2+'CPS &gt; Bq'!$J$9*$D8+'CPS &gt; Bq'!$K$9</f>
        <v>1510.278</v>
      </c>
      <c r="N8" s="18" t="str">
        <f t="shared" si="0"/>
        <v>DBP-22 07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6" x14ac:dyDescent="0.25">
      <c r="A9" s="30" t="s">
        <v>66</v>
      </c>
      <c r="B9" s="27">
        <v>40924</v>
      </c>
      <c r="C9" s="16" t="s">
        <v>1134</v>
      </c>
      <c r="D9" s="16">
        <v>24000</v>
      </c>
      <c r="E9" s="16" t="s">
        <v>238</v>
      </c>
      <c r="F9" s="16"/>
      <c r="G9" s="16" t="s">
        <v>696</v>
      </c>
      <c r="H9" s="16">
        <v>16523</v>
      </c>
      <c r="I9" s="16">
        <v>83132</v>
      </c>
      <c r="J9" s="33" t="s">
        <v>1240</v>
      </c>
      <c r="K9" s="16"/>
      <c r="L9" s="16"/>
      <c r="M9" s="26">
        <f>'CPS &gt; Bq'!$I$9*$D9^2+'CPS &gt; Bq'!$J$9*$D9+'CPS &gt; Bq'!$K$9</f>
        <v>221829.6</v>
      </c>
      <c r="N9" s="18" t="str">
        <f t="shared" si="0"/>
        <v>DBP-22 08</v>
      </c>
      <c r="O9" s="19"/>
      <c r="P9" s="19"/>
      <c r="Q9" s="21">
        <v>7836</v>
      </c>
      <c r="R9" s="22">
        <v>128830</v>
      </c>
      <c r="S9" s="22">
        <v>23.46</v>
      </c>
      <c r="T9" s="22">
        <v>174770</v>
      </c>
      <c r="U9" s="22">
        <v>23.47</v>
      </c>
      <c r="V9" s="22">
        <v>165920</v>
      </c>
      <c r="W9" s="22">
        <v>23.62</v>
      </c>
      <c r="X9" s="22">
        <v>155580</v>
      </c>
      <c r="Y9" s="22">
        <v>23.51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51"/>
  <sheetViews>
    <sheetView topLeftCell="F1" workbookViewId="0">
      <selection activeCell="M2" sqref="M2"/>
    </sheetView>
  </sheetViews>
  <sheetFormatPr defaultColWidth="8.85546875" defaultRowHeight="15" x14ac:dyDescent="0.25"/>
  <cols>
    <col min="2" max="2" width="12.28515625" customWidth="1"/>
    <col min="3" max="3" width="10.42578125" customWidth="1"/>
    <col min="5" max="5" width="36.85546875" customWidth="1"/>
    <col min="14" max="14" width="11.85546875" customWidth="1"/>
    <col min="15" max="16" width="15.2851562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30" t="s">
        <v>239</v>
      </c>
      <c r="B2" s="46">
        <v>40925</v>
      </c>
      <c r="C2" s="47" t="s">
        <v>1134</v>
      </c>
      <c r="D2" s="16">
        <v>2400</v>
      </c>
      <c r="E2" s="16" t="s">
        <v>513</v>
      </c>
      <c r="F2" s="16"/>
      <c r="G2" s="16" t="s">
        <v>696</v>
      </c>
      <c r="H2" s="16">
        <v>16509</v>
      </c>
      <c r="I2" s="16">
        <v>83138</v>
      </c>
      <c r="J2" s="33" t="s">
        <v>1240</v>
      </c>
      <c r="K2" s="33" t="s">
        <v>1240</v>
      </c>
      <c r="L2" s="16"/>
      <c r="M2" s="26">
        <f>'CPS &gt; Bq'!$I$9*$D2^2+'CPS &gt; Bq'!$J$9*$D2+'CPS &gt; Bq'!$K$9</f>
        <v>16998.96</v>
      </c>
      <c r="N2" s="18" t="str">
        <f>A2</f>
        <v>DBP-23 01</v>
      </c>
      <c r="O2" s="16" t="s">
        <v>823</v>
      </c>
      <c r="P2" s="16">
        <v>0.127</v>
      </c>
      <c r="Q2" s="21">
        <v>3227</v>
      </c>
      <c r="R2" s="22">
        <v>12302</v>
      </c>
      <c r="S2" s="22">
        <v>25.33</v>
      </c>
      <c r="T2" s="22">
        <v>13820</v>
      </c>
      <c r="U2" s="22">
        <v>23.68</v>
      </c>
      <c r="V2" s="22">
        <v>13393</v>
      </c>
      <c r="W2" s="22">
        <v>23.75</v>
      </c>
      <c r="X2" s="22">
        <v>13728</v>
      </c>
      <c r="Y2" s="22">
        <v>25.48</v>
      </c>
    </row>
    <row r="3" spans="1:26" x14ac:dyDescent="0.25">
      <c r="A3" s="30" t="s">
        <v>240</v>
      </c>
      <c r="B3" s="47">
        <v>40925</v>
      </c>
      <c r="C3" s="47" t="s">
        <v>1134</v>
      </c>
      <c r="D3" s="16">
        <v>380</v>
      </c>
      <c r="E3" s="16" t="s">
        <v>143</v>
      </c>
      <c r="F3" s="16"/>
      <c r="G3" s="16" t="s">
        <v>696</v>
      </c>
      <c r="H3" s="16">
        <v>16493</v>
      </c>
      <c r="I3" s="16">
        <v>83134</v>
      </c>
      <c r="J3" s="33"/>
      <c r="K3" s="33"/>
      <c r="L3" s="16"/>
      <c r="M3" s="26">
        <f>'CPS &gt; Bq'!$I$9*$D3^2+'CPS &gt; Bq'!$J$9*$D3+'CPS &gt; Bq'!$K$9</f>
        <v>2614.7420000000002</v>
      </c>
      <c r="N3" s="18" t="str">
        <f t="shared" ref="N3:N51" si="0">A3</f>
        <v>DBP-23 02</v>
      </c>
      <c r="O3" s="16"/>
      <c r="P3" s="16"/>
      <c r="Q3" s="19"/>
      <c r="R3" s="19"/>
      <c r="S3" s="19"/>
      <c r="T3" s="19"/>
      <c r="U3" s="19"/>
      <c r="V3" s="19"/>
      <c r="W3" s="19"/>
      <c r="X3" s="19"/>
      <c r="Y3" s="19"/>
    </row>
    <row r="4" spans="1:26" x14ac:dyDescent="0.25">
      <c r="A4" s="30" t="s">
        <v>241</v>
      </c>
      <c r="B4" s="46">
        <v>40925</v>
      </c>
      <c r="C4" s="47" t="s">
        <v>1134</v>
      </c>
      <c r="D4" s="16">
        <v>17000</v>
      </c>
      <c r="E4" s="16" t="s">
        <v>285</v>
      </c>
      <c r="F4" s="16"/>
      <c r="G4" s="16" t="s">
        <v>696</v>
      </c>
      <c r="H4" s="16">
        <v>16491</v>
      </c>
      <c r="I4" s="16">
        <v>83128</v>
      </c>
      <c r="J4" s="33" t="s">
        <v>1240</v>
      </c>
      <c r="K4" s="33"/>
      <c r="L4" s="16"/>
      <c r="M4" s="26">
        <f>'CPS &gt; Bq'!$I$9*$D4^2+'CPS &gt; Bq'!$J$9*$D4+'CPS &gt; Bq'!$K$9</f>
        <v>145229.29999999999</v>
      </c>
      <c r="N4" s="18" t="str">
        <f t="shared" si="0"/>
        <v>DBP-23 03</v>
      </c>
      <c r="O4" s="16" t="s">
        <v>827</v>
      </c>
      <c r="P4" s="16">
        <v>2.206</v>
      </c>
      <c r="Q4" s="21">
        <v>2377</v>
      </c>
      <c r="R4" s="22">
        <v>69859</v>
      </c>
      <c r="S4" s="22">
        <v>23.9</v>
      </c>
      <c r="T4" s="22">
        <v>117870</v>
      </c>
      <c r="U4" s="22">
        <v>23.5</v>
      </c>
      <c r="V4" s="22">
        <v>113500</v>
      </c>
      <c r="W4" s="22">
        <v>23.65</v>
      </c>
      <c r="X4" s="22">
        <v>104920</v>
      </c>
      <c r="Y4" s="22">
        <v>23.89</v>
      </c>
    </row>
    <row r="5" spans="1:26" x14ac:dyDescent="0.25">
      <c r="A5" s="30" t="s">
        <v>242</v>
      </c>
      <c r="B5" s="47">
        <v>40925</v>
      </c>
      <c r="C5" s="47" t="s">
        <v>1134</v>
      </c>
      <c r="D5" s="16">
        <v>460</v>
      </c>
      <c r="E5" s="16" t="s">
        <v>514</v>
      </c>
      <c r="F5" s="16"/>
      <c r="G5" s="16" t="s">
        <v>696</v>
      </c>
      <c r="H5" s="16">
        <v>16490</v>
      </c>
      <c r="I5" s="16">
        <v>83137</v>
      </c>
      <c r="J5" s="33"/>
      <c r="K5" s="33"/>
      <c r="L5" s="16"/>
      <c r="M5" s="26">
        <f>'CPS &gt; Bq'!$I$9*$D5^2+'CPS &gt; Bq'!$J$9*$D5+'CPS &gt; Bq'!$K$9</f>
        <v>3168.8939999999998</v>
      </c>
      <c r="N5" s="18" t="str">
        <f t="shared" si="0"/>
        <v>DBP-23 04</v>
      </c>
      <c r="O5" s="16"/>
      <c r="P5" s="16"/>
      <c r="Q5" s="19"/>
      <c r="R5" s="19"/>
      <c r="S5" s="19"/>
      <c r="T5" s="19"/>
      <c r="U5" s="19"/>
      <c r="V5" s="19"/>
      <c r="W5" s="19"/>
      <c r="X5" s="19"/>
      <c r="Y5" s="19"/>
    </row>
    <row r="6" spans="1:26" x14ac:dyDescent="0.25">
      <c r="A6" s="30" t="s">
        <v>271</v>
      </c>
      <c r="B6" s="46">
        <v>40925</v>
      </c>
      <c r="C6" s="47" t="s">
        <v>1134</v>
      </c>
      <c r="D6" s="16">
        <v>1600</v>
      </c>
      <c r="E6" s="16" t="s">
        <v>514</v>
      </c>
      <c r="F6" s="16"/>
      <c r="G6" s="16" t="s">
        <v>696</v>
      </c>
      <c r="H6" s="16">
        <v>16491</v>
      </c>
      <c r="I6" s="16">
        <v>83128</v>
      </c>
      <c r="J6" s="33" t="s">
        <v>1240</v>
      </c>
      <c r="K6" s="33"/>
      <c r="L6" s="16"/>
      <c r="M6" s="26">
        <f>'CPS &gt; Bq'!$I$9*$D6^2+'CPS &gt; Bq'!$J$9*$D6+'CPS &gt; Bq'!$K$9</f>
        <v>11204.64</v>
      </c>
      <c r="N6" s="18" t="str">
        <f t="shared" si="0"/>
        <v>DBP-23 05</v>
      </c>
      <c r="O6" s="16" t="s">
        <v>381</v>
      </c>
      <c r="P6" s="16">
        <v>0.81599999999999995</v>
      </c>
      <c r="Q6" s="21">
        <v>7828</v>
      </c>
      <c r="R6" s="22">
        <v>6698.2</v>
      </c>
      <c r="S6" s="22">
        <v>24.6</v>
      </c>
      <c r="T6" s="22">
        <v>7399.1</v>
      </c>
      <c r="U6" s="22">
        <v>23.64</v>
      </c>
      <c r="V6" s="22">
        <v>7164.8</v>
      </c>
      <c r="W6" s="22">
        <v>23.73</v>
      </c>
      <c r="X6" s="22">
        <v>7231.2</v>
      </c>
      <c r="Y6" s="22">
        <v>25.58</v>
      </c>
    </row>
    <row r="7" spans="1:26" x14ac:dyDescent="0.25">
      <c r="A7" s="30" t="s">
        <v>272</v>
      </c>
      <c r="B7" s="47">
        <v>40925</v>
      </c>
      <c r="C7" s="47" t="s">
        <v>1134</v>
      </c>
      <c r="D7" s="16">
        <v>430</v>
      </c>
      <c r="E7" s="16" t="s">
        <v>143</v>
      </c>
      <c r="F7" s="16"/>
      <c r="G7" s="16" t="s">
        <v>696</v>
      </c>
      <c r="H7" s="16">
        <v>16492</v>
      </c>
      <c r="I7" s="16">
        <v>83130</v>
      </c>
      <c r="J7" s="33"/>
      <c r="K7" s="33"/>
      <c r="L7" s="16"/>
      <c r="M7" s="26">
        <f>'CPS &gt; Bq'!$I$9*$D7^2+'CPS &gt; Bq'!$J$9*$D7+'CPS &gt; Bq'!$K$9</f>
        <v>2960.9369999999999</v>
      </c>
      <c r="N7" s="18" t="str">
        <f t="shared" si="0"/>
        <v>DBP-23 06</v>
      </c>
      <c r="O7" s="16"/>
      <c r="P7" s="16"/>
      <c r="Q7" s="19"/>
      <c r="R7" s="19"/>
      <c r="S7" s="19"/>
      <c r="T7" s="19"/>
      <c r="U7" s="19"/>
      <c r="V7" s="19"/>
      <c r="W7" s="19"/>
      <c r="X7" s="19"/>
      <c r="Y7" s="19"/>
    </row>
    <row r="8" spans="1:26" x14ac:dyDescent="0.25">
      <c r="A8" s="30" t="s">
        <v>273</v>
      </c>
      <c r="B8" s="46">
        <v>40925</v>
      </c>
      <c r="C8" s="47" t="s">
        <v>1134</v>
      </c>
      <c r="D8" s="16">
        <v>600</v>
      </c>
      <c r="E8" s="16" t="s">
        <v>515</v>
      </c>
      <c r="F8" s="16"/>
      <c r="G8" s="16" t="s">
        <v>696</v>
      </c>
      <c r="H8" s="16">
        <v>16496</v>
      </c>
      <c r="I8" s="16">
        <v>83132</v>
      </c>
      <c r="J8" s="33"/>
      <c r="K8" s="33"/>
      <c r="L8" s="16"/>
      <c r="M8" s="26">
        <f>'CPS &gt; Bq'!$I$9*$D8^2+'CPS &gt; Bq'!$J$9*$D8+'CPS &gt; Bq'!$K$9</f>
        <v>4141.74</v>
      </c>
      <c r="N8" s="18" t="str">
        <f t="shared" si="0"/>
        <v>DBP-23 07</v>
      </c>
      <c r="O8" s="16"/>
      <c r="P8" s="16"/>
      <c r="Q8" s="19"/>
      <c r="R8" s="19"/>
      <c r="S8" s="19"/>
      <c r="T8" s="19"/>
      <c r="U8" s="19"/>
      <c r="V8" s="19"/>
      <c r="W8" s="19"/>
      <c r="X8" s="19"/>
      <c r="Y8" s="19"/>
    </row>
    <row r="9" spans="1:26" x14ac:dyDescent="0.25">
      <c r="A9" s="30" t="s">
        <v>274</v>
      </c>
      <c r="B9" s="47">
        <v>40925</v>
      </c>
      <c r="C9" s="47" t="s">
        <v>1134</v>
      </c>
      <c r="D9" s="16">
        <v>1200</v>
      </c>
      <c r="E9" s="16" t="s">
        <v>35</v>
      </c>
      <c r="F9" s="16"/>
      <c r="G9" s="16" t="s">
        <v>696</v>
      </c>
      <c r="H9" s="16">
        <v>16491</v>
      </c>
      <c r="I9" s="16">
        <v>83131</v>
      </c>
      <c r="J9" s="33"/>
      <c r="K9" s="33"/>
      <c r="L9" s="16"/>
      <c r="M9" s="26">
        <f>'CPS &gt; Bq'!$I$9*$D9^2+'CPS &gt; Bq'!$J$9*$D9+'CPS &gt; Bq'!$K$9</f>
        <v>8355.48</v>
      </c>
      <c r="N9" s="18" t="str">
        <f t="shared" si="0"/>
        <v>DBP-23 08</v>
      </c>
      <c r="O9" s="16"/>
      <c r="P9" s="16"/>
      <c r="Q9" s="19"/>
      <c r="R9" s="19"/>
      <c r="S9" s="19"/>
      <c r="T9" s="19"/>
      <c r="U9" s="19"/>
      <c r="V9" s="19"/>
      <c r="W9" s="19"/>
      <c r="X9" s="19"/>
      <c r="Y9" s="19"/>
    </row>
    <row r="10" spans="1:26" x14ac:dyDescent="0.25">
      <c r="A10" s="30" t="s">
        <v>275</v>
      </c>
      <c r="B10" s="46">
        <v>40925</v>
      </c>
      <c r="C10" s="47" t="s">
        <v>1134</v>
      </c>
      <c r="D10" s="16">
        <v>700</v>
      </c>
      <c r="E10" s="16" t="s">
        <v>179</v>
      </c>
      <c r="F10" s="16"/>
      <c r="G10" s="16" t="s">
        <v>696</v>
      </c>
      <c r="H10" s="16">
        <v>16497</v>
      </c>
      <c r="I10" s="16">
        <v>83129</v>
      </c>
      <c r="J10" s="33"/>
      <c r="K10" s="33" t="s">
        <v>1240</v>
      </c>
      <c r="L10" s="16"/>
      <c r="M10" s="26">
        <f>'CPS &gt; Bq'!$I$9*$D10^2+'CPS &gt; Bq'!$J$9*$D10+'CPS &gt; Bq'!$K$9</f>
        <v>4839.03</v>
      </c>
      <c r="N10" s="18" t="str">
        <f t="shared" si="0"/>
        <v>DBP-23 09</v>
      </c>
      <c r="O10" s="16" t="s">
        <v>799</v>
      </c>
      <c r="P10" s="16" t="s">
        <v>799</v>
      </c>
      <c r="Q10" s="21">
        <v>91985</v>
      </c>
      <c r="R10" s="22">
        <v>3058.2</v>
      </c>
      <c r="S10" s="22">
        <v>23.73</v>
      </c>
      <c r="T10" s="22">
        <v>3428.8</v>
      </c>
      <c r="U10" s="22">
        <v>23.5</v>
      </c>
      <c r="V10" s="22">
        <v>3292.1</v>
      </c>
      <c r="W10" s="22">
        <v>23.64</v>
      </c>
      <c r="X10" s="22">
        <v>3173.3</v>
      </c>
      <c r="Y10" s="22">
        <v>23.97</v>
      </c>
    </row>
    <row r="11" spans="1:26" x14ac:dyDescent="0.25">
      <c r="A11" s="30" t="s">
        <v>68</v>
      </c>
      <c r="B11" s="47">
        <v>40925</v>
      </c>
      <c r="C11" s="47" t="s">
        <v>1134</v>
      </c>
      <c r="D11" s="16">
        <v>580</v>
      </c>
      <c r="E11" s="16" t="s">
        <v>514</v>
      </c>
      <c r="F11" s="16"/>
      <c r="G11" s="16" t="s">
        <v>696</v>
      </c>
      <c r="H11" s="16">
        <v>16497</v>
      </c>
      <c r="I11" s="16">
        <v>83127</v>
      </c>
      <c r="J11" s="33"/>
      <c r="K11" s="33"/>
      <c r="L11" s="16"/>
      <c r="M11" s="26">
        <f>'CPS &gt; Bq'!$I$9*$D11^2+'CPS &gt; Bq'!$J$9*$D11+'CPS &gt; Bq'!$K$9</f>
        <v>4002.5219999999999</v>
      </c>
      <c r="N11" s="18" t="str">
        <f t="shared" si="0"/>
        <v>DBP-23 10</v>
      </c>
      <c r="O11" s="16"/>
      <c r="P11" s="16"/>
      <c r="Q11" s="19"/>
      <c r="R11" s="19"/>
      <c r="S11" s="19"/>
      <c r="T11" s="19"/>
      <c r="U11" s="19"/>
      <c r="V11" s="19"/>
      <c r="W11" s="19"/>
      <c r="X11" s="19"/>
      <c r="Y11" s="19"/>
    </row>
    <row r="12" spans="1:26" x14ac:dyDescent="0.25">
      <c r="A12" s="30" t="s">
        <v>473</v>
      </c>
      <c r="B12" s="46">
        <v>40925</v>
      </c>
      <c r="C12" s="47" t="s">
        <v>1134</v>
      </c>
      <c r="D12" s="16">
        <v>900</v>
      </c>
      <c r="E12" s="16" t="s">
        <v>180</v>
      </c>
      <c r="F12" s="16"/>
      <c r="G12" s="16" t="s">
        <v>696</v>
      </c>
      <c r="H12" s="16">
        <v>16811</v>
      </c>
      <c r="I12" s="16">
        <v>83137</v>
      </c>
      <c r="J12" s="33"/>
      <c r="K12" s="33"/>
      <c r="L12" s="16"/>
      <c r="M12" s="26">
        <f>'CPS &gt; Bq'!$I$9*$D12^2+'CPS &gt; Bq'!$J$9*$D12+'CPS &gt; Bq'!$K$9</f>
        <v>6239.6100000000006</v>
      </c>
      <c r="N12" s="18" t="str">
        <f t="shared" si="0"/>
        <v>DBP-23 11</v>
      </c>
      <c r="O12" s="16"/>
      <c r="P12" s="16"/>
      <c r="Q12" s="19"/>
      <c r="R12" s="19"/>
      <c r="S12" s="19"/>
      <c r="T12" s="19"/>
      <c r="U12" s="19"/>
      <c r="V12" s="19"/>
      <c r="W12" s="19"/>
      <c r="X12" s="19"/>
      <c r="Y12" s="19"/>
    </row>
    <row r="13" spans="1:26" x14ac:dyDescent="0.25">
      <c r="A13" s="30" t="s">
        <v>474</v>
      </c>
      <c r="B13" s="47">
        <v>40925</v>
      </c>
      <c r="C13" s="47" t="s">
        <v>1134</v>
      </c>
      <c r="D13" s="16">
        <v>3200</v>
      </c>
      <c r="E13" s="16" t="s">
        <v>255</v>
      </c>
      <c r="F13" s="16"/>
      <c r="G13" s="16" t="s">
        <v>696</v>
      </c>
      <c r="H13" s="16">
        <v>16515</v>
      </c>
      <c r="I13" s="16">
        <v>83131</v>
      </c>
      <c r="J13" s="33"/>
      <c r="K13" s="33"/>
      <c r="L13" s="16"/>
      <c r="M13" s="26">
        <f>'CPS &gt; Bq'!$I$9*$D13^2+'CPS &gt; Bq'!$J$9*$D13+'CPS &gt; Bq'!$K$9</f>
        <v>22921.279999999999</v>
      </c>
      <c r="N13" s="18" t="str">
        <f t="shared" si="0"/>
        <v>DBP-23 12</v>
      </c>
      <c r="O13" s="16"/>
      <c r="P13" s="16"/>
      <c r="Q13" s="19"/>
      <c r="R13" s="19"/>
      <c r="S13" s="19"/>
      <c r="T13" s="19"/>
      <c r="U13" s="19"/>
      <c r="V13" s="19"/>
      <c r="W13" s="19"/>
      <c r="X13" s="19"/>
      <c r="Y13" s="19"/>
    </row>
    <row r="14" spans="1:26" x14ac:dyDescent="0.25">
      <c r="A14" s="30" t="s">
        <v>475</v>
      </c>
      <c r="B14" s="46">
        <v>40925</v>
      </c>
      <c r="C14" s="47" t="s">
        <v>1134</v>
      </c>
      <c r="D14" s="16">
        <v>1300</v>
      </c>
      <c r="E14" s="16" t="s">
        <v>180</v>
      </c>
      <c r="F14" s="16"/>
      <c r="G14" s="16" t="s">
        <v>696</v>
      </c>
      <c r="H14" s="16">
        <v>16512</v>
      </c>
      <c r="I14" s="16">
        <v>83133</v>
      </c>
      <c r="J14" s="33"/>
      <c r="K14" s="33"/>
      <c r="L14" s="16"/>
      <c r="M14" s="26">
        <f>'CPS &gt; Bq'!$I$9*$D14^2+'CPS &gt; Bq'!$J$9*$D14+'CPS &gt; Bq'!$K$9</f>
        <v>9064.77</v>
      </c>
      <c r="N14" s="18" t="str">
        <f t="shared" si="0"/>
        <v>DBP-23 13</v>
      </c>
      <c r="O14" s="16"/>
      <c r="P14" s="16"/>
      <c r="Q14" s="19"/>
      <c r="R14" s="19"/>
      <c r="S14" s="19"/>
      <c r="T14" s="19"/>
      <c r="U14" s="19"/>
      <c r="V14" s="19"/>
      <c r="W14" s="19"/>
      <c r="X14" s="19"/>
      <c r="Y14" s="19"/>
    </row>
    <row r="15" spans="1:26" x14ac:dyDescent="0.25">
      <c r="A15" s="30" t="s">
        <v>476</v>
      </c>
      <c r="B15" s="47">
        <v>40925</v>
      </c>
      <c r="C15" s="47" t="s">
        <v>1134</v>
      </c>
      <c r="D15" s="16">
        <v>2300</v>
      </c>
      <c r="E15" s="16" t="s">
        <v>425</v>
      </c>
      <c r="F15" s="16"/>
      <c r="G15" s="16" t="s">
        <v>696</v>
      </c>
      <c r="H15" s="16">
        <v>16510</v>
      </c>
      <c r="I15" s="16">
        <v>83133</v>
      </c>
      <c r="J15" s="33"/>
      <c r="K15" s="33"/>
      <c r="L15" s="16"/>
      <c r="M15" s="26">
        <f>'CPS &gt; Bq'!$I$9*$D15^2+'CPS &gt; Bq'!$J$9*$D15+'CPS &gt; Bq'!$K$9</f>
        <v>16267.67</v>
      </c>
      <c r="N15" s="18" t="str">
        <f t="shared" si="0"/>
        <v>DBP-23 14</v>
      </c>
      <c r="O15" s="16"/>
      <c r="P15" s="16"/>
      <c r="Q15" s="19"/>
      <c r="R15" s="19"/>
      <c r="S15" s="19"/>
      <c r="T15" s="19"/>
      <c r="U15" s="19"/>
      <c r="V15" s="19"/>
      <c r="W15" s="19"/>
      <c r="X15" s="19"/>
      <c r="Y15" s="19"/>
    </row>
    <row r="16" spans="1:26" x14ac:dyDescent="0.25">
      <c r="A16" s="30" t="s">
        <v>477</v>
      </c>
      <c r="B16" s="46">
        <v>40925</v>
      </c>
      <c r="C16" s="47" t="s">
        <v>1134</v>
      </c>
      <c r="D16" s="16">
        <v>230</v>
      </c>
      <c r="E16" s="16" t="s">
        <v>180</v>
      </c>
      <c r="F16" s="16"/>
      <c r="G16" s="16" t="s">
        <v>696</v>
      </c>
      <c r="H16" s="16">
        <v>16507</v>
      </c>
      <c r="I16" s="16">
        <v>83131</v>
      </c>
      <c r="J16" s="33"/>
      <c r="K16" s="33"/>
      <c r="L16" s="16"/>
      <c r="M16" s="26">
        <f>'CPS &gt; Bq'!$I$9*$D16^2+'CPS &gt; Bq'!$J$9*$D16+'CPS &gt; Bq'!$K$9</f>
        <v>1579.1569999999999</v>
      </c>
      <c r="N16" s="18" t="str">
        <f t="shared" si="0"/>
        <v>DBP-23 15</v>
      </c>
      <c r="O16" s="16"/>
      <c r="P16" s="16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5">
      <c r="A17" s="30" t="s">
        <v>478</v>
      </c>
      <c r="B17" s="47">
        <v>40925</v>
      </c>
      <c r="C17" s="47" t="s">
        <v>1134</v>
      </c>
      <c r="D17" s="16">
        <v>600</v>
      </c>
      <c r="E17" s="16" t="s">
        <v>254</v>
      </c>
      <c r="F17" s="16"/>
      <c r="G17" s="16" t="s">
        <v>696</v>
      </c>
      <c r="H17" s="16">
        <v>16517</v>
      </c>
      <c r="I17" s="16">
        <v>83127</v>
      </c>
      <c r="J17" s="33"/>
      <c r="K17" s="33"/>
      <c r="L17" s="16"/>
      <c r="M17" s="26">
        <f>'CPS &gt; Bq'!$I$9*$D17^2+'CPS &gt; Bq'!$J$9*$D17+'CPS &gt; Bq'!$K$9</f>
        <v>4141.74</v>
      </c>
      <c r="N17" s="18" t="str">
        <f t="shared" si="0"/>
        <v>DBP-23 16</v>
      </c>
      <c r="O17" s="16"/>
      <c r="P17" s="16"/>
      <c r="Q17" s="19"/>
      <c r="R17" s="19"/>
      <c r="S17" s="19"/>
      <c r="T17" s="19"/>
      <c r="U17" s="19"/>
      <c r="V17" s="19"/>
      <c r="W17" s="19"/>
      <c r="X17" s="19"/>
      <c r="Y17" s="19"/>
    </row>
    <row r="18" spans="1:25" x14ac:dyDescent="0.25">
      <c r="A18" s="30" t="s">
        <v>479</v>
      </c>
      <c r="B18" s="46">
        <v>40925</v>
      </c>
      <c r="C18" s="47" t="s">
        <v>1134</v>
      </c>
      <c r="D18" s="16">
        <v>230</v>
      </c>
      <c r="E18" s="16" t="s">
        <v>513</v>
      </c>
      <c r="F18" s="16"/>
      <c r="G18" s="16" t="s">
        <v>696</v>
      </c>
      <c r="H18" s="16">
        <v>16515</v>
      </c>
      <c r="I18" s="16">
        <v>83131</v>
      </c>
      <c r="J18" s="33"/>
      <c r="K18" s="33"/>
      <c r="L18" s="16"/>
      <c r="M18" s="26">
        <f>'CPS &gt; Bq'!$I$9*$D18^2+'CPS &gt; Bq'!$J$9*$D18+'CPS &gt; Bq'!$K$9</f>
        <v>1579.1569999999999</v>
      </c>
      <c r="N18" s="18" t="str">
        <f t="shared" si="0"/>
        <v>DBP-23 17</v>
      </c>
      <c r="O18" s="16"/>
      <c r="P18" s="16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5">
      <c r="A19" s="30" t="s">
        <v>480</v>
      </c>
      <c r="B19" s="47">
        <v>40925</v>
      </c>
      <c r="C19" s="47" t="s">
        <v>1134</v>
      </c>
      <c r="D19" s="16">
        <v>1100</v>
      </c>
      <c r="E19" s="16" t="s">
        <v>430</v>
      </c>
      <c r="F19" s="16"/>
      <c r="G19" s="16" t="s">
        <v>696</v>
      </c>
      <c r="H19" s="16">
        <v>16512</v>
      </c>
      <c r="I19" s="16">
        <v>83132</v>
      </c>
      <c r="J19" s="33"/>
      <c r="K19" s="33"/>
      <c r="L19" s="16"/>
      <c r="M19" s="26">
        <f>'CPS &gt; Bq'!$I$9*$D19^2+'CPS &gt; Bq'!$J$9*$D19+'CPS &gt; Bq'!$K$9</f>
        <v>7648.1900000000005</v>
      </c>
      <c r="N19" s="18" t="str">
        <f t="shared" si="0"/>
        <v>DBP-23 18</v>
      </c>
      <c r="O19" s="16"/>
      <c r="P19" s="16"/>
      <c r="Q19" s="19"/>
      <c r="R19" s="19"/>
      <c r="S19" s="19"/>
      <c r="T19" s="19"/>
      <c r="U19" s="19"/>
      <c r="V19" s="19"/>
      <c r="W19" s="19"/>
      <c r="X19" s="19"/>
      <c r="Y19" s="19"/>
    </row>
    <row r="20" spans="1:25" x14ac:dyDescent="0.25">
      <c r="A20" s="30" t="s">
        <v>481</v>
      </c>
      <c r="B20" s="46">
        <v>40925</v>
      </c>
      <c r="C20" s="47" t="s">
        <v>1134</v>
      </c>
      <c r="D20" s="16">
        <v>1000</v>
      </c>
      <c r="E20" s="16" t="s">
        <v>254</v>
      </c>
      <c r="F20" s="16"/>
      <c r="G20" s="16" t="s">
        <v>696</v>
      </c>
      <c r="H20" s="16">
        <v>16512</v>
      </c>
      <c r="I20" s="16">
        <v>83130</v>
      </c>
      <c r="J20" s="33"/>
      <c r="K20" s="33"/>
      <c r="L20" s="16"/>
      <c r="M20" s="26">
        <f>'CPS &gt; Bq'!$I$9*$D20^2+'CPS &gt; Bq'!$J$9*$D20+'CPS &gt; Bq'!$K$9</f>
        <v>6942.9000000000005</v>
      </c>
      <c r="N20" s="18" t="str">
        <f t="shared" si="0"/>
        <v>DBP-23 19</v>
      </c>
      <c r="O20" s="16"/>
      <c r="P20" s="16"/>
      <c r="Q20" s="19"/>
      <c r="R20" s="19"/>
      <c r="S20" s="19"/>
      <c r="T20" s="19"/>
      <c r="U20" s="19"/>
      <c r="V20" s="19"/>
      <c r="W20" s="19"/>
      <c r="X20" s="19"/>
      <c r="Y20" s="19"/>
    </row>
    <row r="21" spans="1:25" x14ac:dyDescent="0.25">
      <c r="A21" s="30" t="s">
        <v>482</v>
      </c>
      <c r="B21" s="47">
        <v>40925</v>
      </c>
      <c r="C21" s="47" t="s">
        <v>1134</v>
      </c>
      <c r="D21" s="16">
        <v>800</v>
      </c>
      <c r="E21" s="16" t="s">
        <v>254</v>
      </c>
      <c r="F21" s="16"/>
      <c r="G21" s="16" t="s">
        <v>696</v>
      </c>
      <c r="H21" s="16">
        <v>16515</v>
      </c>
      <c r="I21" s="16">
        <v>83126</v>
      </c>
      <c r="J21" s="33"/>
      <c r="K21" s="33"/>
      <c r="L21" s="16"/>
      <c r="M21" s="26">
        <f>'CPS &gt; Bq'!$I$9*$D21^2+'CPS &gt; Bq'!$J$9*$D21+'CPS &gt; Bq'!$K$9</f>
        <v>5538.32</v>
      </c>
      <c r="N21" s="18" t="str">
        <f t="shared" si="0"/>
        <v>DBP-23 20</v>
      </c>
      <c r="O21" s="16"/>
      <c r="P21" s="16"/>
      <c r="Q21" s="19"/>
      <c r="R21" s="19"/>
      <c r="S21" s="19"/>
      <c r="T21" s="19"/>
      <c r="U21" s="19"/>
      <c r="V21" s="19"/>
      <c r="W21" s="19"/>
      <c r="X21" s="19"/>
      <c r="Y21" s="19"/>
    </row>
    <row r="22" spans="1:25" x14ac:dyDescent="0.25">
      <c r="A22" s="30" t="s">
        <v>483</v>
      </c>
      <c r="B22" s="46">
        <v>40925</v>
      </c>
      <c r="C22" s="47" t="s">
        <v>1134</v>
      </c>
      <c r="D22" s="16">
        <v>2000</v>
      </c>
      <c r="E22" s="16" t="s">
        <v>425</v>
      </c>
      <c r="F22" s="16"/>
      <c r="G22" s="16" t="s">
        <v>696</v>
      </c>
      <c r="H22" s="16">
        <v>16515</v>
      </c>
      <c r="I22" s="16">
        <v>83124</v>
      </c>
      <c r="J22" s="33"/>
      <c r="K22" s="33"/>
      <c r="L22" s="16"/>
      <c r="M22" s="26">
        <f>'CPS &gt; Bq'!$I$9*$D22^2+'CPS &gt; Bq'!$J$9*$D22+'CPS &gt; Bq'!$K$9</f>
        <v>14085.800000000001</v>
      </c>
      <c r="N22" s="18" t="str">
        <f t="shared" si="0"/>
        <v>DBP-23 21</v>
      </c>
      <c r="O22" s="16"/>
      <c r="P22" s="16"/>
      <c r="Q22" s="19"/>
      <c r="R22" s="19"/>
      <c r="S22" s="19"/>
      <c r="T22" s="19"/>
      <c r="U22" s="19"/>
      <c r="V22" s="19"/>
      <c r="W22" s="19"/>
      <c r="X22" s="19"/>
      <c r="Y22" s="19"/>
    </row>
    <row r="23" spans="1:25" x14ac:dyDescent="0.25">
      <c r="A23" s="30" t="s">
        <v>484</v>
      </c>
      <c r="B23" s="47">
        <v>40925</v>
      </c>
      <c r="C23" s="47" t="s">
        <v>1134</v>
      </c>
      <c r="D23" s="16">
        <v>600</v>
      </c>
      <c r="E23" s="16" t="s">
        <v>513</v>
      </c>
      <c r="F23" s="16"/>
      <c r="G23" s="16" t="s">
        <v>696</v>
      </c>
      <c r="H23" s="16">
        <v>16510</v>
      </c>
      <c r="I23" s="16">
        <v>83128</v>
      </c>
      <c r="J23" s="33"/>
      <c r="K23" s="33"/>
      <c r="L23" s="16"/>
      <c r="M23" s="26">
        <f>'CPS &gt; Bq'!$I$9*$D23^2+'CPS &gt; Bq'!$J$9*$D23+'CPS &gt; Bq'!$K$9</f>
        <v>4141.74</v>
      </c>
      <c r="N23" s="18" t="str">
        <f t="shared" si="0"/>
        <v>DBP-23 22</v>
      </c>
      <c r="O23" s="16"/>
      <c r="P23" s="16"/>
      <c r="Q23" s="19"/>
      <c r="R23" s="19"/>
      <c r="S23" s="19"/>
      <c r="T23" s="19"/>
      <c r="U23" s="19"/>
      <c r="V23" s="19"/>
      <c r="W23" s="19"/>
      <c r="X23" s="19"/>
      <c r="Y23" s="19"/>
    </row>
    <row r="24" spans="1:25" x14ac:dyDescent="0.25">
      <c r="A24" s="30" t="s">
        <v>485</v>
      </c>
      <c r="B24" s="46">
        <v>40925</v>
      </c>
      <c r="C24" s="47" t="s">
        <v>1134</v>
      </c>
      <c r="D24" s="16">
        <v>1000</v>
      </c>
      <c r="E24" s="16" t="s">
        <v>254</v>
      </c>
      <c r="F24" s="16"/>
      <c r="G24" s="16" t="s">
        <v>696</v>
      </c>
      <c r="H24" s="16">
        <v>16512</v>
      </c>
      <c r="I24" s="16">
        <v>83128</v>
      </c>
      <c r="J24" s="33" t="s">
        <v>1240</v>
      </c>
      <c r="K24" s="33"/>
      <c r="L24" s="16"/>
      <c r="M24" s="26">
        <f>'CPS &gt; Bq'!$I$9*$D24^2+'CPS &gt; Bq'!$J$9*$D24+'CPS &gt; Bq'!$K$9</f>
        <v>6942.9000000000005</v>
      </c>
      <c r="N24" s="18" t="str">
        <f t="shared" si="0"/>
        <v>DBP-23 23</v>
      </c>
      <c r="O24" s="16" t="s">
        <v>754</v>
      </c>
      <c r="P24" s="16">
        <v>0.56000000000000005</v>
      </c>
      <c r="Q24" s="21">
        <v>4537</v>
      </c>
      <c r="R24" s="22">
        <v>2765.6</v>
      </c>
      <c r="S24" s="22">
        <v>31.57</v>
      </c>
      <c r="T24" s="22">
        <v>6060.6</v>
      </c>
      <c r="U24" s="22">
        <v>23.84</v>
      </c>
      <c r="V24" s="22">
        <v>5867.8</v>
      </c>
      <c r="W24" s="22">
        <v>23.88</v>
      </c>
      <c r="X24" s="22">
        <v>5363.5</v>
      </c>
      <c r="Y24" s="22">
        <v>26.29</v>
      </c>
    </row>
    <row r="25" spans="1:25" x14ac:dyDescent="0.25">
      <c r="A25" s="30" t="s">
        <v>486</v>
      </c>
      <c r="B25" s="47">
        <v>40925</v>
      </c>
      <c r="C25" s="47" t="s">
        <v>1134</v>
      </c>
      <c r="D25" s="16">
        <v>2200</v>
      </c>
      <c r="E25" s="16" t="s">
        <v>254</v>
      </c>
      <c r="F25" s="16"/>
      <c r="G25" s="16" t="s">
        <v>696</v>
      </c>
      <c r="H25" s="16">
        <v>16511</v>
      </c>
      <c r="I25" s="16">
        <v>83125</v>
      </c>
      <c r="J25" s="33"/>
      <c r="K25" s="33"/>
      <c r="L25" s="16"/>
      <c r="M25" s="26">
        <f>'CPS &gt; Bq'!$I$9*$D25^2+'CPS &gt; Bq'!$J$9*$D25+'CPS &gt; Bq'!$K$9</f>
        <v>15538.380000000001</v>
      </c>
      <c r="N25" s="18" t="str">
        <f t="shared" si="0"/>
        <v>DBP-23 24</v>
      </c>
      <c r="Q25" s="19"/>
      <c r="R25" s="19"/>
      <c r="S25" s="19"/>
      <c r="T25" s="19"/>
      <c r="U25" s="19"/>
      <c r="V25" s="19"/>
      <c r="W25" s="19"/>
      <c r="X25" s="19"/>
      <c r="Y25" s="19"/>
    </row>
    <row r="26" spans="1:25" x14ac:dyDescent="0.25">
      <c r="A26" s="30" t="s">
        <v>487</v>
      </c>
      <c r="B26" s="46">
        <v>40925</v>
      </c>
      <c r="C26" s="47" t="s">
        <v>1134</v>
      </c>
      <c r="D26" s="16">
        <v>700</v>
      </c>
      <c r="E26" s="16" t="s">
        <v>425</v>
      </c>
      <c r="F26" s="16"/>
      <c r="G26" s="16" t="s">
        <v>696</v>
      </c>
      <c r="H26" s="16">
        <v>16508</v>
      </c>
      <c r="I26" s="16">
        <v>83127</v>
      </c>
      <c r="J26" s="33" t="s">
        <v>1240</v>
      </c>
      <c r="K26" s="33"/>
      <c r="L26" s="16"/>
      <c r="M26" s="26">
        <f>'CPS &gt; Bq'!$I$9*$D26^2+'CPS &gt; Bq'!$J$9*$D26+'CPS &gt; Bq'!$K$9</f>
        <v>4839.03</v>
      </c>
      <c r="N26" s="18" t="str">
        <f t="shared" si="0"/>
        <v>DBP-23 25</v>
      </c>
      <c r="O26" s="16" t="s">
        <v>835</v>
      </c>
      <c r="P26" s="16">
        <v>5.0000000000000001E-3</v>
      </c>
      <c r="Q26" s="21">
        <v>11471</v>
      </c>
      <c r="R26" s="22">
        <v>3619.8</v>
      </c>
      <c r="S26" s="22">
        <v>25.07</v>
      </c>
      <c r="T26" s="22">
        <v>4159.1000000000004</v>
      </c>
      <c r="U26" s="22">
        <v>23.68</v>
      </c>
      <c r="V26" s="22">
        <v>3946.9</v>
      </c>
      <c r="W26" s="22">
        <v>23.75</v>
      </c>
      <c r="X26" s="22">
        <v>4154.7</v>
      </c>
      <c r="Y26" s="22">
        <v>25.74</v>
      </c>
    </row>
    <row r="27" spans="1:25" x14ac:dyDescent="0.25">
      <c r="A27" s="30" t="s">
        <v>488</v>
      </c>
      <c r="B27" s="47">
        <v>40925</v>
      </c>
      <c r="C27" s="47" t="s">
        <v>1134</v>
      </c>
      <c r="D27" s="16">
        <v>300</v>
      </c>
      <c r="E27" s="16" t="s">
        <v>425</v>
      </c>
      <c r="F27" s="16"/>
      <c r="G27" s="16" t="s">
        <v>696</v>
      </c>
      <c r="H27" s="16">
        <v>16505</v>
      </c>
      <c r="I27" s="16">
        <v>83129</v>
      </c>
      <c r="J27" s="33"/>
      <c r="K27" s="33"/>
      <c r="L27" s="16"/>
      <c r="M27" s="26">
        <f>'CPS &gt; Bq'!$I$9*$D27^2+'CPS &gt; Bq'!$J$9*$D27+'CPS &gt; Bq'!$K$9</f>
        <v>2061.87</v>
      </c>
      <c r="N27" s="18" t="str">
        <f t="shared" si="0"/>
        <v>DBP-23 26</v>
      </c>
      <c r="Q27" s="19"/>
      <c r="R27" s="19"/>
      <c r="S27" s="19"/>
      <c r="T27" s="19"/>
      <c r="U27" s="19"/>
      <c r="V27" s="19"/>
      <c r="W27" s="19"/>
      <c r="X27" s="19"/>
      <c r="Y27" s="19"/>
    </row>
    <row r="28" spans="1:25" x14ac:dyDescent="0.25">
      <c r="A28" s="30" t="s">
        <v>489</v>
      </c>
      <c r="B28" s="46">
        <v>40925</v>
      </c>
      <c r="C28" s="47" t="s">
        <v>1134</v>
      </c>
      <c r="D28" s="16">
        <v>1700</v>
      </c>
      <c r="E28" s="16" t="s">
        <v>425</v>
      </c>
      <c r="F28" s="16"/>
      <c r="G28" s="16" t="s">
        <v>696</v>
      </c>
      <c r="H28" s="16">
        <v>16507</v>
      </c>
      <c r="I28" s="16">
        <v>83133</v>
      </c>
      <c r="J28" s="33" t="s">
        <v>1240</v>
      </c>
      <c r="K28" s="33"/>
      <c r="L28" s="16"/>
      <c r="M28" s="26">
        <f>'CPS &gt; Bq'!$I$9*$D28^2+'CPS &gt; Bq'!$J$9*$D28+'CPS &gt; Bq'!$K$9</f>
        <v>11921.93</v>
      </c>
      <c r="N28" s="18" t="str">
        <f t="shared" si="0"/>
        <v>DBP-23 27</v>
      </c>
      <c r="O28" s="16" t="s">
        <v>382</v>
      </c>
      <c r="P28" s="16">
        <v>1.212</v>
      </c>
      <c r="Q28" s="21">
        <v>58015</v>
      </c>
      <c r="R28" s="22">
        <v>4478.2</v>
      </c>
      <c r="S28" s="22">
        <v>23.83</v>
      </c>
      <c r="T28" s="22">
        <v>9838.2999999999993</v>
      </c>
      <c r="U28" s="22">
        <v>23.48</v>
      </c>
      <c r="V28" s="22">
        <v>9338.5</v>
      </c>
      <c r="W28" s="22">
        <v>23.63</v>
      </c>
      <c r="X28" s="22">
        <v>8685</v>
      </c>
      <c r="Y28" s="22">
        <v>23.63</v>
      </c>
    </row>
    <row r="29" spans="1:25" x14ac:dyDescent="0.25">
      <c r="A29" s="30" t="s">
        <v>490</v>
      </c>
      <c r="B29" s="47">
        <v>40925</v>
      </c>
      <c r="C29" s="47" t="s">
        <v>1134</v>
      </c>
      <c r="D29" s="16">
        <v>400</v>
      </c>
      <c r="E29" s="16" t="s">
        <v>513</v>
      </c>
      <c r="F29" s="16"/>
      <c r="G29" s="16" t="s">
        <v>696</v>
      </c>
      <c r="H29" s="16">
        <v>16511</v>
      </c>
      <c r="I29" s="16">
        <v>83125</v>
      </c>
      <c r="J29" s="33" t="s">
        <v>1240</v>
      </c>
      <c r="K29" s="33"/>
      <c r="L29" s="16"/>
      <c r="M29" s="26">
        <f>'CPS &gt; Bq'!$I$9*$D29^2+'CPS &gt; Bq'!$J$9*$D29+'CPS &gt; Bq'!$K$9</f>
        <v>2753.16</v>
      </c>
      <c r="N29" s="18" t="str">
        <f t="shared" si="0"/>
        <v>DBP-23 28</v>
      </c>
      <c r="O29" s="52" t="s">
        <v>383</v>
      </c>
      <c r="P29" s="52" t="s">
        <v>799</v>
      </c>
      <c r="Q29" s="107"/>
      <c r="R29" s="107"/>
      <c r="S29" s="107"/>
      <c r="T29" s="107"/>
      <c r="U29" s="107"/>
      <c r="V29" s="107"/>
      <c r="W29" s="107"/>
      <c r="X29" s="107"/>
      <c r="Y29" s="107"/>
    </row>
    <row r="30" spans="1:25" x14ac:dyDescent="0.25">
      <c r="A30" s="30" t="s">
        <v>491</v>
      </c>
      <c r="B30" s="46">
        <v>40925</v>
      </c>
      <c r="C30" s="47" t="s">
        <v>1134</v>
      </c>
      <c r="D30" s="16">
        <v>400</v>
      </c>
      <c r="E30" s="16" t="s">
        <v>255</v>
      </c>
      <c r="F30" s="16"/>
      <c r="G30" s="16" t="s">
        <v>696</v>
      </c>
      <c r="H30" s="16">
        <v>16509</v>
      </c>
      <c r="I30" s="16">
        <v>83122</v>
      </c>
      <c r="J30" s="33" t="s">
        <v>1240</v>
      </c>
      <c r="K30" s="33"/>
      <c r="L30" s="16"/>
      <c r="M30" s="26">
        <f>'CPS &gt; Bq'!$I$9*$D30^2+'CPS &gt; Bq'!$J$9*$D30+'CPS &gt; Bq'!$K$9</f>
        <v>2753.16</v>
      </c>
      <c r="N30" s="18" t="str">
        <f t="shared" si="0"/>
        <v>DBP-23 29</v>
      </c>
      <c r="O30" s="16" t="s">
        <v>753</v>
      </c>
      <c r="P30" s="16">
        <v>3.0000000000000001E-3</v>
      </c>
      <c r="Q30" s="21">
        <v>87742</v>
      </c>
      <c r="R30" s="22">
        <v>907.11</v>
      </c>
      <c r="S30" s="22">
        <v>24.43</v>
      </c>
      <c r="T30" s="22">
        <v>1212.2</v>
      </c>
      <c r="U30" s="22">
        <v>23.56</v>
      </c>
      <c r="V30" s="22">
        <v>1180</v>
      </c>
      <c r="W30" s="22">
        <v>23.69</v>
      </c>
      <c r="X30" s="22">
        <v>1147.0999999999999</v>
      </c>
      <c r="Y30" s="22">
        <v>24.43</v>
      </c>
    </row>
    <row r="31" spans="1:25" x14ac:dyDescent="0.25">
      <c r="A31" s="30" t="s">
        <v>492</v>
      </c>
      <c r="B31" s="47">
        <v>40925</v>
      </c>
      <c r="C31" s="47" t="s">
        <v>1134</v>
      </c>
      <c r="D31" s="16">
        <v>2700</v>
      </c>
      <c r="E31" s="16" t="s">
        <v>425</v>
      </c>
      <c r="F31" s="16"/>
      <c r="G31" s="16" t="s">
        <v>696</v>
      </c>
      <c r="H31" s="16">
        <v>16516</v>
      </c>
      <c r="I31" s="16">
        <v>83125</v>
      </c>
      <c r="J31" s="33"/>
      <c r="K31" s="33"/>
      <c r="L31" s="16"/>
      <c r="M31" s="26">
        <f>'CPS &gt; Bq'!$I$9*$D31^2+'CPS &gt; Bq'!$J$9*$D31+'CPS &gt; Bq'!$K$9</f>
        <v>19204.830000000002</v>
      </c>
      <c r="N31" s="18" t="str">
        <f t="shared" si="0"/>
        <v>DBP-23 30</v>
      </c>
      <c r="O31" s="16"/>
      <c r="P31" s="16"/>
      <c r="Q31" s="19"/>
      <c r="R31" s="19"/>
      <c r="S31" s="19"/>
      <c r="T31" s="19"/>
      <c r="U31" s="19"/>
      <c r="V31" s="19"/>
      <c r="W31" s="19"/>
      <c r="X31" s="19"/>
      <c r="Y31" s="19"/>
    </row>
    <row r="32" spans="1:25" x14ac:dyDescent="0.25">
      <c r="A32" s="30" t="s">
        <v>493</v>
      </c>
      <c r="B32" s="46">
        <v>40925</v>
      </c>
      <c r="C32" s="47" t="s">
        <v>1134</v>
      </c>
      <c r="D32" s="16">
        <v>670</v>
      </c>
      <c r="E32" s="16" t="s">
        <v>513</v>
      </c>
      <c r="F32" s="16"/>
      <c r="G32" s="16" t="s">
        <v>696</v>
      </c>
      <c r="H32" s="16">
        <v>16514</v>
      </c>
      <c r="I32" s="16">
        <v>83136</v>
      </c>
      <c r="J32" s="33"/>
      <c r="K32" s="33"/>
      <c r="L32" s="16"/>
      <c r="M32" s="26">
        <f>'CPS &gt; Bq'!$I$9*$D32^2+'CPS &gt; Bq'!$J$9*$D32+'CPS &gt; Bq'!$K$9</f>
        <v>4629.6330000000007</v>
      </c>
      <c r="N32" s="18" t="str">
        <f t="shared" si="0"/>
        <v>DBP-23 31</v>
      </c>
      <c r="O32" s="16"/>
      <c r="P32" s="16"/>
      <c r="Q32" s="19"/>
      <c r="R32" s="19"/>
      <c r="S32" s="19"/>
      <c r="T32" s="19"/>
      <c r="U32" s="19"/>
      <c r="V32" s="19"/>
      <c r="W32" s="19"/>
      <c r="X32" s="19"/>
      <c r="Y32" s="19"/>
    </row>
    <row r="33" spans="1:25" x14ac:dyDescent="0.25">
      <c r="A33" s="30" t="s">
        <v>494</v>
      </c>
      <c r="B33" s="47">
        <v>40925</v>
      </c>
      <c r="C33" s="47" t="s">
        <v>1134</v>
      </c>
      <c r="D33" s="16">
        <v>3400</v>
      </c>
      <c r="E33" s="16" t="s">
        <v>254</v>
      </c>
      <c r="F33" s="16"/>
      <c r="G33" s="16" t="s">
        <v>696</v>
      </c>
      <c r="H33" s="16">
        <v>16518</v>
      </c>
      <c r="I33" s="16">
        <v>83129</v>
      </c>
      <c r="J33" s="33"/>
      <c r="K33" s="33"/>
      <c r="L33" s="16"/>
      <c r="M33" s="26">
        <f>'CPS &gt; Bq'!$I$9*$D33^2+'CPS &gt; Bq'!$J$9*$D33+'CPS &gt; Bq'!$K$9</f>
        <v>24421.86</v>
      </c>
      <c r="N33" s="18" t="str">
        <f t="shared" si="0"/>
        <v>DBP-23 32</v>
      </c>
      <c r="O33" s="16"/>
      <c r="P33" s="16"/>
      <c r="Q33" s="19"/>
      <c r="R33" s="19"/>
      <c r="S33" s="19"/>
      <c r="T33" s="19"/>
      <c r="U33" s="19"/>
      <c r="V33" s="19"/>
      <c r="W33" s="19"/>
      <c r="X33" s="19"/>
      <c r="Y33" s="19"/>
    </row>
    <row r="34" spans="1:25" x14ac:dyDescent="0.25">
      <c r="A34" s="30" t="s">
        <v>495</v>
      </c>
      <c r="B34" s="46">
        <v>40925</v>
      </c>
      <c r="C34" s="47" t="s">
        <v>1134</v>
      </c>
      <c r="D34" s="16">
        <v>700</v>
      </c>
      <c r="E34" s="16" t="s">
        <v>513</v>
      </c>
      <c r="F34" s="16"/>
      <c r="G34" s="16" t="s">
        <v>696</v>
      </c>
      <c r="H34" s="16">
        <v>16515</v>
      </c>
      <c r="I34" s="16">
        <v>83127</v>
      </c>
      <c r="J34" s="33"/>
      <c r="K34" s="33"/>
      <c r="L34" s="16"/>
      <c r="M34" s="26">
        <f>'CPS &gt; Bq'!$I$9*$D34^2+'CPS &gt; Bq'!$J$9*$D34+'CPS &gt; Bq'!$K$9</f>
        <v>4839.03</v>
      </c>
      <c r="N34" s="18" t="str">
        <f t="shared" si="0"/>
        <v>DBP-23 33</v>
      </c>
      <c r="O34" s="16"/>
      <c r="P34" s="16"/>
      <c r="Q34" s="19"/>
      <c r="R34" s="19"/>
      <c r="S34" s="19"/>
      <c r="T34" s="19"/>
      <c r="U34" s="19"/>
      <c r="V34" s="19"/>
      <c r="W34" s="19"/>
      <c r="X34" s="19"/>
      <c r="Y34" s="19"/>
    </row>
    <row r="35" spans="1:25" x14ac:dyDescent="0.25">
      <c r="A35" s="30" t="s">
        <v>496</v>
      </c>
      <c r="B35" s="47">
        <v>40925</v>
      </c>
      <c r="C35" s="47" t="s">
        <v>1134</v>
      </c>
      <c r="D35" s="16">
        <v>600</v>
      </c>
      <c r="E35" s="16" t="s">
        <v>180</v>
      </c>
      <c r="F35" s="16"/>
      <c r="G35" s="16" t="s">
        <v>696</v>
      </c>
      <c r="H35" s="16">
        <v>16517</v>
      </c>
      <c r="I35" s="16">
        <v>83116</v>
      </c>
      <c r="J35" s="33"/>
      <c r="K35" s="33"/>
      <c r="L35" s="16"/>
      <c r="M35" s="26">
        <f>'CPS &gt; Bq'!$I$9*$D35^2+'CPS &gt; Bq'!$J$9*$D35+'CPS &gt; Bq'!$K$9</f>
        <v>4141.74</v>
      </c>
      <c r="N35" s="18" t="str">
        <f t="shared" si="0"/>
        <v>DBP-23 34</v>
      </c>
      <c r="O35" s="16"/>
      <c r="P35" s="16"/>
      <c r="Q35" s="19"/>
      <c r="R35" s="19"/>
      <c r="S35" s="19"/>
      <c r="T35" s="19"/>
      <c r="U35" s="19"/>
      <c r="V35" s="19"/>
      <c r="W35" s="19"/>
      <c r="X35" s="19"/>
      <c r="Y35" s="19"/>
    </row>
    <row r="36" spans="1:25" x14ac:dyDescent="0.25">
      <c r="A36" s="30" t="s">
        <v>497</v>
      </c>
      <c r="B36" s="46">
        <v>40925</v>
      </c>
      <c r="C36" s="47" t="s">
        <v>1134</v>
      </c>
      <c r="D36" s="16">
        <v>850</v>
      </c>
      <c r="E36" s="16" t="s">
        <v>180</v>
      </c>
      <c r="F36" s="16"/>
      <c r="G36" s="16" t="s">
        <v>696</v>
      </c>
      <c r="H36" s="16">
        <v>16516</v>
      </c>
      <c r="I36" s="16">
        <v>83120</v>
      </c>
      <c r="J36" s="33" t="s">
        <v>1240</v>
      </c>
      <c r="K36" s="33" t="s">
        <v>1240</v>
      </c>
      <c r="L36" s="16"/>
      <c r="M36" s="26">
        <f>'CPS &gt; Bq'!$I$9*$D36^2+'CPS &gt; Bq'!$J$9*$D36+'CPS &gt; Bq'!$K$9</f>
        <v>5888.7150000000001</v>
      </c>
      <c r="N36" s="18" t="str">
        <f t="shared" si="0"/>
        <v>DBP-23 35</v>
      </c>
      <c r="O36" s="16" t="s">
        <v>662</v>
      </c>
      <c r="P36" s="16">
        <v>7.0000000000000001E-3</v>
      </c>
      <c r="Q36" s="21">
        <v>144772</v>
      </c>
      <c r="R36" s="22">
        <v>3570.9</v>
      </c>
      <c r="S36" s="22">
        <v>23.56</v>
      </c>
      <c r="T36" s="22">
        <v>4142.3</v>
      </c>
      <c r="U36" s="22">
        <v>23.48</v>
      </c>
      <c r="V36" s="22">
        <v>4023.1</v>
      </c>
      <c r="W36" s="22">
        <v>23.63</v>
      </c>
      <c r="X36" s="22">
        <v>3827.1</v>
      </c>
      <c r="Y36" s="22">
        <v>23.62</v>
      </c>
    </row>
    <row r="37" spans="1:25" x14ac:dyDescent="0.25">
      <c r="A37" s="138" t="s">
        <v>498</v>
      </c>
      <c r="B37" s="159">
        <v>40925</v>
      </c>
      <c r="C37" s="159" t="s">
        <v>1134</v>
      </c>
      <c r="D37" s="138">
        <v>6000</v>
      </c>
      <c r="E37" s="138" t="s">
        <v>254</v>
      </c>
      <c r="F37" s="138"/>
      <c r="G37" s="138" t="s">
        <v>696</v>
      </c>
      <c r="H37" s="138">
        <v>16513</v>
      </c>
      <c r="I37" s="138">
        <v>83119</v>
      </c>
      <c r="J37" s="156" t="s">
        <v>1240</v>
      </c>
      <c r="K37" s="156" t="s">
        <v>1240</v>
      </c>
      <c r="L37" s="138"/>
      <c r="M37" s="26">
        <f>'CPS &gt; Bq'!$I$9*$D37^2+'CPS &gt; Bq'!$J$9*$D37+'CPS &gt; Bq'!$K$9</f>
        <v>44657.4</v>
      </c>
      <c r="N37" s="146" t="str">
        <f t="shared" si="0"/>
        <v>DBP-23 36</v>
      </c>
      <c r="O37" s="138" t="s">
        <v>681</v>
      </c>
      <c r="P37" s="138">
        <v>2.9000000000000001E-2</v>
      </c>
      <c r="Q37" s="143">
        <v>2052</v>
      </c>
      <c r="R37" s="144">
        <v>30266</v>
      </c>
      <c r="S37" s="144">
        <v>24.59</v>
      </c>
      <c r="T37" s="144">
        <v>32940</v>
      </c>
      <c r="U37" s="144">
        <v>23.61</v>
      </c>
      <c r="V37" s="144">
        <v>30672</v>
      </c>
      <c r="W37" s="144">
        <v>23.72</v>
      </c>
      <c r="X37" s="144">
        <v>30228</v>
      </c>
      <c r="Y37" s="144">
        <v>25.16</v>
      </c>
    </row>
    <row r="38" spans="1:25" x14ac:dyDescent="0.25">
      <c r="A38" s="30" t="s">
        <v>499</v>
      </c>
      <c r="B38" s="46">
        <v>40925</v>
      </c>
      <c r="C38" s="47" t="s">
        <v>1134</v>
      </c>
      <c r="D38" s="16">
        <v>6100</v>
      </c>
      <c r="E38" s="16" t="s">
        <v>180</v>
      </c>
      <c r="F38" s="16"/>
      <c r="G38" s="16" t="s">
        <v>696</v>
      </c>
      <c r="H38" s="16">
        <v>16526</v>
      </c>
      <c r="I38" s="16">
        <v>83125</v>
      </c>
      <c r="J38" s="33"/>
      <c r="K38" s="33"/>
      <c r="L38" s="16"/>
      <c r="M38" s="26">
        <f>'CPS &gt; Bq'!$I$9*$D38^2+'CPS &gt; Bq'!$J$9*$D38+'CPS &gt; Bq'!$K$9</f>
        <v>45462.69</v>
      </c>
      <c r="N38" s="18" t="str">
        <f t="shared" si="0"/>
        <v>DBP-23 37</v>
      </c>
      <c r="O38" s="16"/>
      <c r="P38" s="16"/>
      <c r="Q38" s="19"/>
      <c r="R38" s="19"/>
      <c r="S38" s="19"/>
      <c r="T38" s="19"/>
      <c r="U38" s="19"/>
      <c r="V38" s="19"/>
      <c r="W38" s="19"/>
      <c r="X38" s="19"/>
      <c r="Y38" s="19"/>
    </row>
    <row r="39" spans="1:25" x14ac:dyDescent="0.25">
      <c r="A39" s="30" t="s">
        <v>500</v>
      </c>
      <c r="B39" s="47">
        <v>40925</v>
      </c>
      <c r="C39" s="47" t="s">
        <v>1134</v>
      </c>
      <c r="D39" s="16">
        <v>300</v>
      </c>
      <c r="E39" s="16" t="s">
        <v>180</v>
      </c>
      <c r="F39" s="16"/>
      <c r="G39" s="16" t="s">
        <v>696</v>
      </c>
      <c r="H39" s="16">
        <v>16536</v>
      </c>
      <c r="I39" s="16">
        <v>83120</v>
      </c>
      <c r="J39" s="33"/>
      <c r="K39" s="33"/>
      <c r="L39" s="16"/>
      <c r="M39" s="26">
        <f>'CPS &gt; Bq'!$I$9*$D39^2+'CPS &gt; Bq'!$J$9*$D39+'CPS &gt; Bq'!$K$9</f>
        <v>2061.87</v>
      </c>
      <c r="N39" s="18" t="str">
        <f t="shared" si="0"/>
        <v>DBP-23 38</v>
      </c>
      <c r="O39" s="16"/>
      <c r="P39" s="16"/>
      <c r="Q39" s="19"/>
      <c r="R39" s="19"/>
      <c r="S39" s="19"/>
      <c r="T39" s="19"/>
      <c r="U39" s="19"/>
      <c r="V39" s="19"/>
      <c r="W39" s="19"/>
      <c r="X39" s="19"/>
      <c r="Y39" s="19"/>
    </row>
    <row r="40" spans="1:25" x14ac:dyDescent="0.25">
      <c r="A40" s="30" t="s">
        <v>501</v>
      </c>
      <c r="B40" s="46">
        <v>40925</v>
      </c>
      <c r="C40" s="47" t="s">
        <v>1134</v>
      </c>
      <c r="D40" s="16">
        <v>1500</v>
      </c>
      <c r="E40" s="16" t="s">
        <v>254</v>
      </c>
      <c r="F40" s="16"/>
      <c r="G40" s="16" t="s">
        <v>696</v>
      </c>
      <c r="H40" s="16">
        <v>16524</v>
      </c>
      <c r="I40" s="16">
        <v>83122</v>
      </c>
      <c r="J40" s="33"/>
      <c r="K40" s="33"/>
      <c r="L40" s="16"/>
      <c r="M40" s="26">
        <f>'CPS &gt; Bq'!$I$9*$D40^2+'CPS &gt; Bq'!$J$9*$D40+'CPS &gt; Bq'!$K$9</f>
        <v>10489.35</v>
      </c>
      <c r="N40" s="18" t="str">
        <f t="shared" si="0"/>
        <v>DBP-23 39</v>
      </c>
      <c r="O40" s="16"/>
      <c r="P40" s="16"/>
      <c r="Q40" s="19"/>
      <c r="R40" s="19"/>
      <c r="S40" s="19"/>
      <c r="T40" s="19"/>
      <c r="U40" s="19"/>
      <c r="V40" s="19"/>
      <c r="W40" s="19"/>
      <c r="X40" s="19"/>
      <c r="Y40" s="19"/>
    </row>
    <row r="41" spans="1:25" x14ac:dyDescent="0.25">
      <c r="A41" s="30" t="s">
        <v>502</v>
      </c>
      <c r="B41" s="47">
        <v>40925</v>
      </c>
      <c r="C41" s="47" t="s">
        <v>1134</v>
      </c>
      <c r="D41" s="16">
        <v>1450</v>
      </c>
      <c r="E41" s="16" t="s">
        <v>255</v>
      </c>
      <c r="F41" s="16"/>
      <c r="G41" s="16" t="s">
        <v>696</v>
      </c>
      <c r="H41" s="16">
        <v>16524</v>
      </c>
      <c r="I41" s="16">
        <v>83122</v>
      </c>
      <c r="J41" s="33" t="s">
        <v>1240</v>
      </c>
      <c r="K41" s="33" t="s">
        <v>1240</v>
      </c>
      <c r="L41" s="16"/>
      <c r="M41" s="26">
        <f>'CPS &gt; Bq'!$I$9*$D41^2+'CPS &gt; Bq'!$J$9*$D41+'CPS &gt; Bq'!$K$9</f>
        <v>10132.455</v>
      </c>
      <c r="N41" s="18" t="str">
        <f t="shared" si="0"/>
        <v>DBP-23 40</v>
      </c>
      <c r="O41" s="16" t="s">
        <v>381</v>
      </c>
      <c r="P41" s="16">
        <v>0.126</v>
      </c>
      <c r="Q41" s="21">
        <v>6047</v>
      </c>
      <c r="R41" s="22">
        <v>5850.5</v>
      </c>
      <c r="S41" s="22">
        <v>25.71</v>
      </c>
      <c r="T41" s="22">
        <v>7347.8</v>
      </c>
      <c r="U41" s="22">
        <v>23.69</v>
      </c>
      <c r="V41" s="22">
        <v>7172.9</v>
      </c>
      <c r="W41" s="22">
        <v>23.79</v>
      </c>
      <c r="X41" s="22">
        <v>7042.6</v>
      </c>
      <c r="Y41" s="22">
        <v>24.89</v>
      </c>
    </row>
    <row r="42" spans="1:25" x14ac:dyDescent="0.25">
      <c r="A42" s="30" t="s">
        <v>277</v>
      </c>
      <c r="B42" s="46">
        <v>40925</v>
      </c>
      <c r="C42" s="47" t="s">
        <v>1134</v>
      </c>
      <c r="D42" s="16">
        <v>380</v>
      </c>
      <c r="E42" s="16" t="s">
        <v>254</v>
      </c>
      <c r="F42" s="16"/>
      <c r="G42" s="16" t="s">
        <v>696</v>
      </c>
      <c r="H42" s="16">
        <v>16519</v>
      </c>
      <c r="I42" s="16">
        <v>83121</v>
      </c>
      <c r="J42" s="33"/>
      <c r="K42" s="33"/>
      <c r="L42" s="16"/>
      <c r="M42" s="26">
        <f>'CPS &gt; Bq'!$I$9*$D42^2+'CPS &gt; Bq'!$J$9*$D42+'CPS &gt; Bq'!$K$9</f>
        <v>2614.7420000000002</v>
      </c>
      <c r="N42" s="18" t="str">
        <f t="shared" si="0"/>
        <v>DBP-23 41</v>
      </c>
      <c r="O42" s="16"/>
      <c r="P42" s="16"/>
      <c r="Q42" s="19"/>
      <c r="R42" s="19"/>
      <c r="S42" s="19"/>
      <c r="T42" s="19"/>
      <c r="U42" s="19"/>
      <c r="V42" s="19"/>
      <c r="W42" s="19"/>
      <c r="X42" s="19"/>
      <c r="Y42" s="19"/>
    </row>
    <row r="43" spans="1:25" x14ac:dyDescent="0.25">
      <c r="A43" s="30" t="s">
        <v>278</v>
      </c>
      <c r="B43" s="47">
        <v>40925</v>
      </c>
      <c r="C43" s="47" t="s">
        <v>1134</v>
      </c>
      <c r="D43" s="16">
        <v>6100</v>
      </c>
      <c r="E43" s="16" t="s">
        <v>425</v>
      </c>
      <c r="F43" s="16"/>
      <c r="G43" s="16" t="s">
        <v>696</v>
      </c>
      <c r="H43" s="16">
        <v>16520</v>
      </c>
      <c r="I43" s="16">
        <v>83123</v>
      </c>
      <c r="J43" s="33"/>
      <c r="K43" s="33"/>
      <c r="L43" s="16"/>
      <c r="M43" s="26">
        <f>'CPS &gt; Bq'!$I$9*$D43^2+'CPS &gt; Bq'!$J$9*$D43+'CPS &gt; Bq'!$K$9</f>
        <v>45462.69</v>
      </c>
      <c r="N43" s="18" t="str">
        <f t="shared" si="0"/>
        <v>DBP-23 42</v>
      </c>
      <c r="O43" s="16"/>
      <c r="P43" s="16"/>
      <c r="Q43" s="19"/>
      <c r="R43" s="19"/>
      <c r="S43" s="19"/>
      <c r="T43" s="19"/>
      <c r="U43" s="19"/>
      <c r="V43" s="19"/>
      <c r="W43" s="19"/>
      <c r="X43" s="19"/>
      <c r="Y43" s="19"/>
    </row>
    <row r="44" spans="1:25" x14ac:dyDescent="0.25">
      <c r="A44" s="30" t="s">
        <v>279</v>
      </c>
      <c r="B44" s="46">
        <v>40925</v>
      </c>
      <c r="C44" s="47" t="s">
        <v>1134</v>
      </c>
      <c r="D44" s="16">
        <v>2400</v>
      </c>
      <c r="E44" s="16" t="s">
        <v>255</v>
      </c>
      <c r="F44" s="16"/>
      <c r="G44" s="16" t="s">
        <v>696</v>
      </c>
      <c r="H44" s="16">
        <v>16528</v>
      </c>
      <c r="I44" s="16">
        <v>83129</v>
      </c>
      <c r="J44" s="33" t="s">
        <v>1240</v>
      </c>
      <c r="K44" s="33" t="s">
        <v>1240</v>
      </c>
      <c r="L44" s="16"/>
      <c r="M44" s="26">
        <f>'CPS &gt; Bq'!$I$9*$D44^2+'CPS &gt; Bq'!$J$9*$D44+'CPS &gt; Bq'!$K$9</f>
        <v>16998.96</v>
      </c>
      <c r="N44" s="18" t="str">
        <f t="shared" si="0"/>
        <v>DBP-23 43</v>
      </c>
      <c r="O44" s="16" t="s">
        <v>615</v>
      </c>
      <c r="P44" s="16">
        <v>1.7000000000000001E-2</v>
      </c>
      <c r="Q44" s="21">
        <v>3908</v>
      </c>
      <c r="R44" s="22">
        <v>9808</v>
      </c>
      <c r="S44" s="22">
        <v>25.24</v>
      </c>
      <c r="T44" s="22">
        <v>14278</v>
      </c>
      <c r="U44" s="22">
        <v>23.64</v>
      </c>
      <c r="V44" s="22">
        <v>14010</v>
      </c>
      <c r="W44" s="22">
        <v>23.75</v>
      </c>
      <c r="X44" s="22">
        <v>13587</v>
      </c>
      <c r="Y44" s="22">
        <v>25.16</v>
      </c>
    </row>
    <row r="45" spans="1:25" x14ac:dyDescent="0.25">
      <c r="A45" s="30" t="s">
        <v>280</v>
      </c>
      <c r="B45" s="47">
        <v>40925</v>
      </c>
      <c r="C45" s="47" t="s">
        <v>1134</v>
      </c>
      <c r="D45" s="16">
        <v>650</v>
      </c>
      <c r="E45" s="16" t="s">
        <v>255</v>
      </c>
      <c r="F45" s="16"/>
      <c r="G45" s="16" t="s">
        <v>696</v>
      </c>
      <c r="H45" s="16">
        <v>16518</v>
      </c>
      <c r="I45" s="16">
        <v>83117</v>
      </c>
      <c r="J45" s="33"/>
      <c r="K45" s="33"/>
      <c r="L45" s="16"/>
      <c r="M45" s="26">
        <f>'CPS &gt; Bq'!$I$9*$D45^2+'CPS &gt; Bq'!$J$9*$D45+'CPS &gt; Bq'!$K$9</f>
        <v>4490.1350000000002</v>
      </c>
      <c r="N45" s="18" t="str">
        <f t="shared" si="0"/>
        <v>DBP-23 44</v>
      </c>
      <c r="O45" s="16"/>
      <c r="P45" s="16"/>
      <c r="Q45" s="19"/>
      <c r="R45" s="19"/>
      <c r="S45" s="19"/>
      <c r="T45" s="19"/>
      <c r="U45" s="19"/>
      <c r="V45" s="19"/>
      <c r="W45" s="19"/>
      <c r="X45" s="19"/>
      <c r="Y45" s="19"/>
    </row>
    <row r="46" spans="1:25" x14ac:dyDescent="0.25">
      <c r="A46" s="138" t="s">
        <v>281</v>
      </c>
      <c r="B46" s="159">
        <v>40925</v>
      </c>
      <c r="C46" s="159" t="s">
        <v>1134</v>
      </c>
      <c r="D46" s="138">
        <v>5000</v>
      </c>
      <c r="E46" s="138" t="s">
        <v>425</v>
      </c>
      <c r="F46" s="138"/>
      <c r="G46" s="138" t="s">
        <v>696</v>
      </c>
      <c r="H46" s="138">
        <v>16515</v>
      </c>
      <c r="I46" s="138">
        <v>83114</v>
      </c>
      <c r="J46" s="156" t="s">
        <v>1240</v>
      </c>
      <c r="K46" s="156" t="s">
        <v>1240</v>
      </c>
      <c r="L46" s="138"/>
      <c r="M46" s="26">
        <f>'CPS &gt; Bq'!$I$9*$D46^2+'CPS &gt; Bq'!$J$9*$D46+'CPS &gt; Bq'!$K$9</f>
        <v>36714.5</v>
      </c>
      <c r="N46" s="146" t="str">
        <f t="shared" si="0"/>
        <v>DBP-23 45</v>
      </c>
      <c r="O46" s="138" t="s">
        <v>384</v>
      </c>
      <c r="P46" s="138">
        <v>6.2E-2</v>
      </c>
      <c r="Q46" s="143">
        <v>4122</v>
      </c>
      <c r="R46" s="144">
        <v>24470</v>
      </c>
      <c r="S46" s="144">
        <v>24.16</v>
      </c>
      <c r="T46" s="144">
        <v>28557</v>
      </c>
      <c r="U46" s="144">
        <v>23.55</v>
      </c>
      <c r="V46" s="144">
        <v>27567</v>
      </c>
      <c r="W46" s="144">
        <v>23.68</v>
      </c>
      <c r="X46" s="144">
        <v>26093</v>
      </c>
      <c r="Y46" s="144">
        <v>24.57</v>
      </c>
    </row>
    <row r="47" spans="1:25" x14ac:dyDescent="0.25">
      <c r="A47" s="30" t="s">
        <v>282</v>
      </c>
      <c r="B47" s="47">
        <v>40925</v>
      </c>
      <c r="C47" s="47" t="s">
        <v>1134</v>
      </c>
      <c r="D47" s="16">
        <v>7000</v>
      </c>
      <c r="E47" s="16" t="s">
        <v>180</v>
      </c>
      <c r="F47" s="16"/>
      <c r="G47" s="16" t="s">
        <v>696</v>
      </c>
      <c r="H47" s="16">
        <v>16528</v>
      </c>
      <c r="I47" s="16">
        <v>83129</v>
      </c>
      <c r="J47" s="33" t="s">
        <v>1240</v>
      </c>
      <c r="K47" s="33" t="s">
        <v>1240</v>
      </c>
      <c r="L47" s="16"/>
      <c r="M47" s="26">
        <f>'CPS &gt; Bq'!$I$9*$D47^2+'CPS &gt; Bq'!$J$9*$D47+'CPS &gt; Bq'!$K$9</f>
        <v>52800.3</v>
      </c>
      <c r="N47" s="18" t="str">
        <f t="shared" si="0"/>
        <v>DBP-23 46</v>
      </c>
      <c r="O47" s="16" t="s">
        <v>681</v>
      </c>
      <c r="P47" s="16">
        <v>7.0000000000000007E-2</v>
      </c>
      <c r="Q47" s="21">
        <v>2966</v>
      </c>
      <c r="R47" s="22">
        <v>18465</v>
      </c>
      <c r="S47" s="22">
        <v>25.41</v>
      </c>
      <c r="T47" s="22">
        <v>35040</v>
      </c>
      <c r="U47" s="22">
        <v>23.56</v>
      </c>
      <c r="V47" s="22">
        <v>33979</v>
      </c>
      <c r="W47" s="22">
        <v>23.69</v>
      </c>
      <c r="X47" s="22">
        <v>31077</v>
      </c>
      <c r="Y47" s="22">
        <v>24.5</v>
      </c>
    </row>
    <row r="48" spans="1:25" x14ac:dyDescent="0.25">
      <c r="A48" s="30" t="s">
        <v>283</v>
      </c>
      <c r="B48" s="46">
        <v>40925</v>
      </c>
      <c r="C48" s="47" t="s">
        <v>1134</v>
      </c>
      <c r="D48" s="16">
        <v>300</v>
      </c>
      <c r="E48" s="16" t="s">
        <v>180</v>
      </c>
      <c r="F48" s="16"/>
      <c r="G48" s="16" t="s">
        <v>696</v>
      </c>
      <c r="H48" s="16">
        <v>16515</v>
      </c>
      <c r="I48" s="16">
        <v>83117</v>
      </c>
      <c r="J48" s="33"/>
      <c r="K48" s="33"/>
      <c r="L48" s="16"/>
      <c r="M48" s="26">
        <f>'CPS &gt; Bq'!$I$9*$D48^2+'CPS &gt; Bq'!$J$9*$D48+'CPS &gt; Bq'!$K$9</f>
        <v>2061.87</v>
      </c>
      <c r="N48" s="18" t="str">
        <f t="shared" si="0"/>
        <v>DBP-23 47</v>
      </c>
      <c r="O48" s="16"/>
      <c r="P48" s="16"/>
      <c r="Q48" s="19"/>
      <c r="R48" s="19"/>
      <c r="S48" s="19"/>
      <c r="T48" s="19"/>
      <c r="U48" s="19"/>
      <c r="V48" s="19"/>
      <c r="W48" s="19"/>
      <c r="X48" s="19"/>
      <c r="Y48" s="19"/>
    </row>
    <row r="49" spans="1:25" x14ac:dyDescent="0.25">
      <c r="A49" s="30" t="s">
        <v>284</v>
      </c>
      <c r="B49" s="47">
        <v>40925</v>
      </c>
      <c r="C49" s="47" t="s">
        <v>1134</v>
      </c>
      <c r="D49" s="16">
        <v>14500</v>
      </c>
      <c r="E49" s="16" t="s">
        <v>425</v>
      </c>
      <c r="F49" s="16"/>
      <c r="G49" s="16" t="s">
        <v>696</v>
      </c>
      <c r="H49" s="16">
        <v>16515</v>
      </c>
      <c r="I49" s="16">
        <v>83109</v>
      </c>
      <c r="J49" s="33" t="s">
        <v>1240</v>
      </c>
      <c r="K49" s="33" t="s">
        <v>1240</v>
      </c>
      <c r="L49" s="16"/>
      <c r="M49" s="26">
        <f>'CPS &gt; Bq'!$I$9*$D49^2+'CPS &gt; Bq'!$J$9*$D49+'CPS &gt; Bq'!$K$9</f>
        <v>120247.05</v>
      </c>
      <c r="N49" s="18" t="str">
        <f t="shared" si="0"/>
        <v>DBP-23 48</v>
      </c>
      <c r="O49" s="16" t="s">
        <v>385</v>
      </c>
      <c r="P49" s="16">
        <v>3.238</v>
      </c>
      <c r="Q49" s="21">
        <v>85942</v>
      </c>
      <c r="R49" s="22">
        <v>69789</v>
      </c>
      <c r="S49" s="22">
        <v>23.4</v>
      </c>
      <c r="T49" s="22">
        <v>102210</v>
      </c>
      <c r="U49" s="22">
        <v>23.46</v>
      </c>
      <c r="V49" s="22">
        <v>97930</v>
      </c>
      <c r="W49" s="22">
        <v>23.61</v>
      </c>
      <c r="X49" s="22">
        <v>92381</v>
      </c>
      <c r="Y49" s="22">
        <v>23.4</v>
      </c>
    </row>
    <row r="50" spans="1:25" x14ac:dyDescent="0.25">
      <c r="A50" s="30" t="s">
        <v>511</v>
      </c>
      <c r="B50" s="46">
        <v>40925</v>
      </c>
      <c r="C50" s="47" t="s">
        <v>1134</v>
      </c>
      <c r="D50" s="16">
        <v>1100</v>
      </c>
      <c r="E50" s="16" t="s">
        <v>254</v>
      </c>
      <c r="F50" s="16"/>
      <c r="G50" s="16" t="s">
        <v>696</v>
      </c>
      <c r="H50" s="16">
        <v>16512</v>
      </c>
      <c r="I50" s="16">
        <v>83119</v>
      </c>
      <c r="J50" s="33" t="s">
        <v>1240</v>
      </c>
      <c r="K50" s="33" t="s">
        <v>1240</v>
      </c>
      <c r="L50" s="16"/>
      <c r="M50" s="26">
        <f>'CPS &gt; Bq'!$I$9*$D50^2+'CPS &gt; Bq'!$J$9*$D50+'CPS &gt; Bq'!$K$9</f>
        <v>7648.1900000000005</v>
      </c>
      <c r="N50" s="18" t="str">
        <f t="shared" si="0"/>
        <v>DBP-23 49</v>
      </c>
      <c r="O50" s="16" t="s">
        <v>663</v>
      </c>
      <c r="P50" s="16">
        <v>6.0000000000000001E-3</v>
      </c>
      <c r="Q50" s="21">
        <v>8156</v>
      </c>
      <c r="R50" s="22">
        <v>4698.7</v>
      </c>
      <c r="S50" s="22">
        <v>25.29</v>
      </c>
      <c r="T50" s="22">
        <v>5621.8</v>
      </c>
      <c r="U50" s="22">
        <v>23.68</v>
      </c>
      <c r="V50" s="22">
        <v>5652.5</v>
      </c>
      <c r="W50" s="22">
        <v>23.77</v>
      </c>
      <c r="X50" s="22">
        <v>5057.3999999999996</v>
      </c>
      <c r="Y50" s="22">
        <v>25.91</v>
      </c>
    </row>
    <row r="51" spans="1:25" x14ac:dyDescent="0.25">
      <c r="A51" s="30" t="s">
        <v>512</v>
      </c>
      <c r="B51" s="47">
        <v>40925</v>
      </c>
      <c r="C51" s="47" t="s">
        <v>1134</v>
      </c>
      <c r="D51" s="16">
        <v>20500</v>
      </c>
      <c r="E51" s="16" t="s">
        <v>513</v>
      </c>
      <c r="F51" s="16"/>
      <c r="G51" s="16" t="s">
        <v>696</v>
      </c>
      <c r="H51" s="16">
        <v>16525</v>
      </c>
      <c r="I51" s="16">
        <v>83118</v>
      </c>
      <c r="J51" s="33" t="s">
        <v>1240</v>
      </c>
      <c r="K51" s="33" t="s">
        <v>1240</v>
      </c>
      <c r="L51" s="16"/>
      <c r="M51" s="26">
        <f>'CPS &gt; Bq'!$I$9*$D51^2+'CPS &gt; Bq'!$J$9*$D51+'CPS &gt; Bq'!$K$9</f>
        <v>182304.45</v>
      </c>
      <c r="N51" s="18" t="str">
        <f t="shared" si="0"/>
        <v>DBP-23 50</v>
      </c>
      <c r="O51" s="16" t="s">
        <v>386</v>
      </c>
      <c r="P51" s="16">
        <v>0.35099999999999998</v>
      </c>
      <c r="Q51" s="21">
        <v>84122</v>
      </c>
      <c r="R51" s="22">
        <v>126780</v>
      </c>
      <c r="S51" s="22">
        <v>23.39</v>
      </c>
      <c r="T51" s="22">
        <v>158320</v>
      </c>
      <c r="U51" s="22">
        <v>23.46</v>
      </c>
      <c r="V51" s="22">
        <v>152080</v>
      </c>
      <c r="W51" s="22">
        <v>23.61</v>
      </c>
      <c r="X51" s="22">
        <v>140520</v>
      </c>
      <c r="Y51" s="22">
        <v>23.39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8"/>
  <sheetViews>
    <sheetView topLeftCell="D1" workbookViewId="0">
      <selection activeCell="M2" sqref="M2"/>
    </sheetView>
  </sheetViews>
  <sheetFormatPr defaultColWidth="8.85546875" defaultRowHeight="15" x14ac:dyDescent="0.25"/>
  <cols>
    <col min="2" max="2" width="10.7109375" bestFit="1" customWidth="1"/>
    <col min="3" max="3" width="10.28515625" customWidth="1"/>
    <col min="5" max="5" width="36" customWidth="1"/>
    <col min="14" max="14" width="11.42578125" customWidth="1"/>
  </cols>
  <sheetData>
    <row r="1" spans="1:26" s="1" customFormat="1" ht="39.950000000000003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30" t="s">
        <v>431</v>
      </c>
      <c r="B2" s="46">
        <v>40926</v>
      </c>
      <c r="C2" s="47" t="s">
        <v>1134</v>
      </c>
      <c r="D2" s="16">
        <v>1300</v>
      </c>
      <c r="E2" s="16" t="s">
        <v>120</v>
      </c>
      <c r="F2" s="16"/>
      <c r="G2" s="16" t="s">
        <v>696</v>
      </c>
      <c r="H2" s="16">
        <v>16415</v>
      </c>
      <c r="I2" s="16">
        <v>83293</v>
      </c>
      <c r="J2" s="33" t="s">
        <v>1240</v>
      </c>
      <c r="K2" s="33" t="s">
        <v>1240</v>
      </c>
      <c r="L2" s="16"/>
      <c r="M2" s="26">
        <f>'CPS &gt; Bq'!$I$9*$D2^2+'CPS &gt; Bq'!$J$9*$D2+'CPS &gt; Bq'!$K$9</f>
        <v>9064.77</v>
      </c>
      <c r="N2" s="18" t="str">
        <f>A2</f>
        <v>DBP-24 01</v>
      </c>
      <c r="O2" s="16" t="s">
        <v>753</v>
      </c>
      <c r="P2" s="16">
        <v>1E-3</v>
      </c>
      <c r="Q2" s="21">
        <v>58621</v>
      </c>
      <c r="R2" s="22">
        <v>5440.4</v>
      </c>
      <c r="S2" s="22">
        <v>23.59</v>
      </c>
      <c r="T2" s="22">
        <v>6133.9</v>
      </c>
      <c r="U2" s="22">
        <v>23.49</v>
      </c>
      <c r="V2" s="22">
        <v>5927</v>
      </c>
      <c r="W2" s="22">
        <v>23.64</v>
      </c>
      <c r="X2" s="22">
        <v>5663.3</v>
      </c>
      <c r="Y2" s="22">
        <v>23.76</v>
      </c>
    </row>
    <row r="3" spans="1:26" x14ac:dyDescent="0.25">
      <c r="A3" s="30" t="s">
        <v>432</v>
      </c>
      <c r="B3" s="47">
        <v>40926</v>
      </c>
      <c r="C3" s="47" t="s">
        <v>1134</v>
      </c>
      <c r="D3" s="16">
        <v>600</v>
      </c>
      <c r="E3" s="16" t="s">
        <v>121</v>
      </c>
      <c r="F3" s="16"/>
      <c r="G3" s="16" t="s">
        <v>696</v>
      </c>
      <c r="H3" s="16">
        <v>16420</v>
      </c>
      <c r="I3" s="16">
        <v>83292</v>
      </c>
      <c r="J3" s="16"/>
      <c r="K3" s="16"/>
      <c r="L3" s="16"/>
      <c r="M3" s="26">
        <f>'CPS &gt; Bq'!$I$9*$D3^2+'CPS &gt; Bq'!$J$9*$D3+'CPS &gt; Bq'!$K$9</f>
        <v>4141.74</v>
      </c>
      <c r="N3" s="18" t="str">
        <f>A3</f>
        <v>DBP-24 02</v>
      </c>
      <c r="O3" s="16" t="s">
        <v>167</v>
      </c>
      <c r="P3" s="16">
        <v>0.36699999999999999</v>
      </c>
      <c r="Q3" s="21">
        <v>27974</v>
      </c>
      <c r="R3" s="22">
        <v>2780.7</v>
      </c>
      <c r="S3" s="22">
        <v>24.29</v>
      </c>
      <c r="T3" s="22">
        <v>3863.7</v>
      </c>
      <c r="U3" s="22">
        <v>23.56</v>
      </c>
      <c r="V3" s="22">
        <v>3594.4</v>
      </c>
      <c r="W3" s="22">
        <v>23.69</v>
      </c>
      <c r="X3" s="22">
        <v>3552.9</v>
      </c>
      <c r="Y3" s="22">
        <v>24.54</v>
      </c>
    </row>
    <row r="4" spans="1:26" x14ac:dyDescent="0.25">
      <c r="A4" s="30" t="s">
        <v>210</v>
      </c>
      <c r="B4" s="46">
        <v>40926</v>
      </c>
      <c r="C4" s="47" t="s">
        <v>1134</v>
      </c>
      <c r="D4" s="16">
        <v>280</v>
      </c>
      <c r="E4" s="16" t="s">
        <v>123</v>
      </c>
      <c r="F4" s="16"/>
      <c r="G4" s="16" t="s">
        <v>696</v>
      </c>
      <c r="H4" s="16">
        <v>16418</v>
      </c>
      <c r="I4" s="16">
        <v>83289</v>
      </c>
      <c r="J4" s="16"/>
      <c r="K4" s="16"/>
      <c r="L4" s="16"/>
      <c r="M4" s="26">
        <f>'CPS &gt; Bq'!$I$9*$D4^2+'CPS &gt; Bq'!$J$9*$D4+'CPS &gt; Bq'!$K$9</f>
        <v>1923.8520000000001</v>
      </c>
      <c r="N4" s="18" t="str">
        <f t="shared" ref="N4:N28" si="0">A4</f>
        <v>DBP-24 03</v>
      </c>
      <c r="O4" s="16"/>
      <c r="P4" s="16"/>
      <c r="Q4" s="19"/>
      <c r="R4" s="19"/>
      <c r="S4" s="19"/>
      <c r="T4" s="19"/>
      <c r="U4" s="19"/>
      <c r="V4" s="19"/>
      <c r="W4" s="19"/>
      <c r="X4" s="19"/>
      <c r="Y4" s="19"/>
    </row>
    <row r="5" spans="1:26" x14ac:dyDescent="0.25">
      <c r="A5" s="30" t="s">
        <v>211</v>
      </c>
      <c r="B5" s="47">
        <v>40926</v>
      </c>
      <c r="C5" s="47" t="s">
        <v>1134</v>
      </c>
      <c r="D5" s="16">
        <v>700</v>
      </c>
      <c r="E5" s="16" t="s">
        <v>122</v>
      </c>
      <c r="F5" s="16"/>
      <c r="G5" s="16" t="s">
        <v>696</v>
      </c>
      <c r="H5" s="16">
        <v>16430</v>
      </c>
      <c r="I5" s="16">
        <v>83284</v>
      </c>
      <c r="J5" s="16"/>
      <c r="K5" s="16"/>
      <c r="L5" s="16"/>
      <c r="M5" s="26">
        <f>'CPS &gt; Bq'!$I$9*$D5^2+'CPS &gt; Bq'!$J$9*$D5+'CPS &gt; Bq'!$K$9</f>
        <v>4839.03</v>
      </c>
      <c r="N5" s="18" t="str">
        <f t="shared" si="0"/>
        <v>DBP-24 04</v>
      </c>
      <c r="O5" s="16"/>
      <c r="P5" s="16"/>
      <c r="Q5" s="19"/>
      <c r="R5" s="19"/>
      <c r="S5" s="19"/>
      <c r="T5" s="19"/>
      <c r="U5" s="19"/>
      <c r="V5" s="19"/>
      <c r="W5" s="19"/>
      <c r="X5" s="19"/>
      <c r="Y5" s="19"/>
    </row>
    <row r="6" spans="1:26" x14ac:dyDescent="0.25">
      <c r="A6" s="138" t="s">
        <v>44</v>
      </c>
      <c r="B6" s="159">
        <v>40926</v>
      </c>
      <c r="C6" s="159" t="s">
        <v>1134</v>
      </c>
      <c r="D6" s="138">
        <v>2000</v>
      </c>
      <c r="E6" s="138" t="s">
        <v>122</v>
      </c>
      <c r="F6" s="138"/>
      <c r="G6" s="138" t="s">
        <v>696</v>
      </c>
      <c r="H6" s="138">
        <v>16424</v>
      </c>
      <c r="I6" s="138">
        <v>83296</v>
      </c>
      <c r="J6" s="156" t="s">
        <v>1240</v>
      </c>
      <c r="K6" s="156" t="s">
        <v>1240</v>
      </c>
      <c r="L6" s="138"/>
      <c r="M6" s="26">
        <f>'CPS &gt; Bq'!$I$9*$D6^2+'CPS &gt; Bq'!$J$9*$D6+'CPS &gt; Bq'!$K$9</f>
        <v>14085.800000000001</v>
      </c>
      <c r="N6" s="146" t="str">
        <f t="shared" si="0"/>
        <v>DBP-24 05</v>
      </c>
      <c r="O6" s="138" t="s">
        <v>662</v>
      </c>
      <c r="P6" s="138">
        <v>4.0000000000000001E-3</v>
      </c>
      <c r="Q6" s="143">
        <v>3452</v>
      </c>
      <c r="R6" s="144">
        <v>9802.2000000000007</v>
      </c>
      <c r="S6" s="144">
        <v>24.92</v>
      </c>
      <c r="T6" s="144">
        <v>10734</v>
      </c>
      <c r="U6" s="144">
        <v>23.74</v>
      </c>
      <c r="V6" s="144">
        <v>10694</v>
      </c>
      <c r="W6" s="144">
        <v>23.76</v>
      </c>
      <c r="X6" s="144">
        <v>11051</v>
      </c>
      <c r="Y6" s="144">
        <v>26.43</v>
      </c>
    </row>
    <row r="7" spans="1:26" x14ac:dyDescent="0.25">
      <c r="A7" s="30" t="s">
        <v>45</v>
      </c>
      <c r="B7" s="47">
        <v>40926</v>
      </c>
      <c r="C7" s="47" t="s">
        <v>1134</v>
      </c>
      <c r="D7" s="16">
        <v>720</v>
      </c>
      <c r="E7" s="16" t="s">
        <v>123</v>
      </c>
      <c r="F7" s="16"/>
      <c r="G7" s="16" t="s">
        <v>696</v>
      </c>
      <c r="H7" s="16">
        <v>16425</v>
      </c>
      <c r="I7" s="16">
        <v>83290</v>
      </c>
      <c r="J7" s="16"/>
      <c r="K7" s="16"/>
      <c r="L7" s="16"/>
      <c r="M7" s="26">
        <f>'CPS &gt; Bq'!$I$9*$D7^2+'CPS &gt; Bq'!$J$9*$D7+'CPS &gt; Bq'!$K$9</f>
        <v>4978.7280000000001</v>
      </c>
      <c r="N7" s="18" t="str">
        <f t="shared" si="0"/>
        <v>DBP-24 06</v>
      </c>
      <c r="O7" s="16"/>
      <c r="P7" s="16"/>
      <c r="Q7" s="19"/>
      <c r="R7" s="19"/>
      <c r="S7" s="19"/>
      <c r="T7" s="19"/>
      <c r="U7" s="19"/>
      <c r="V7" s="19"/>
      <c r="W7" s="19"/>
      <c r="X7" s="19"/>
      <c r="Y7" s="19"/>
    </row>
    <row r="8" spans="1:26" x14ac:dyDescent="0.25">
      <c r="A8" s="30" t="s">
        <v>46</v>
      </c>
      <c r="B8" s="46">
        <v>40926</v>
      </c>
      <c r="C8" s="47" t="s">
        <v>1134</v>
      </c>
      <c r="D8" s="16">
        <v>700</v>
      </c>
      <c r="E8" s="16" t="s">
        <v>123</v>
      </c>
      <c r="F8" s="16"/>
      <c r="G8" s="16" t="s">
        <v>696</v>
      </c>
      <c r="H8" s="16">
        <v>16426</v>
      </c>
      <c r="I8" s="16">
        <v>83290</v>
      </c>
      <c r="J8" s="16"/>
      <c r="K8" s="16"/>
      <c r="L8" s="16"/>
      <c r="M8" s="26">
        <f>'CPS &gt; Bq'!$I$9*$D8^2+'CPS &gt; Bq'!$J$9*$D8+'CPS &gt; Bq'!$K$9</f>
        <v>4839.03</v>
      </c>
      <c r="N8" s="18" t="str">
        <f t="shared" si="0"/>
        <v>DBP-24 07</v>
      </c>
      <c r="O8" s="16"/>
      <c r="P8" s="16"/>
      <c r="Q8" s="19"/>
      <c r="R8" s="19"/>
      <c r="S8" s="19"/>
      <c r="T8" s="19"/>
      <c r="U8" s="19"/>
      <c r="V8" s="19"/>
      <c r="W8" s="19"/>
      <c r="X8" s="19"/>
      <c r="Y8" s="19"/>
    </row>
    <row r="9" spans="1:26" x14ac:dyDescent="0.25">
      <c r="A9" s="30" t="s">
        <v>47</v>
      </c>
      <c r="B9" s="47">
        <v>40926</v>
      </c>
      <c r="C9" s="47" t="s">
        <v>1134</v>
      </c>
      <c r="D9" s="16">
        <v>1800</v>
      </c>
      <c r="E9" s="16" t="s">
        <v>121</v>
      </c>
      <c r="F9" s="16"/>
      <c r="G9" s="16" t="s">
        <v>696</v>
      </c>
      <c r="H9" s="16">
        <v>16428</v>
      </c>
      <c r="I9" s="16">
        <v>83288</v>
      </c>
      <c r="J9" s="16"/>
      <c r="K9" s="16"/>
      <c r="L9" s="16"/>
      <c r="M9" s="26">
        <f>'CPS &gt; Bq'!$I$9*$D9^2+'CPS &gt; Bq'!$J$9*$D9+'CPS &gt; Bq'!$K$9</f>
        <v>12641.220000000001</v>
      </c>
      <c r="N9" s="18" t="str">
        <f t="shared" si="0"/>
        <v>DBP-24 08</v>
      </c>
      <c r="O9" s="16"/>
      <c r="P9" s="16"/>
      <c r="Q9" s="19"/>
      <c r="R9" s="19"/>
      <c r="S9" s="19"/>
      <c r="T9" s="19"/>
      <c r="U9" s="19"/>
      <c r="V9" s="19"/>
      <c r="W9" s="19"/>
      <c r="X9" s="19"/>
      <c r="Y9" s="19"/>
    </row>
    <row r="10" spans="1:26" x14ac:dyDescent="0.25">
      <c r="A10" s="30" t="s">
        <v>48</v>
      </c>
      <c r="B10" s="46">
        <v>40926</v>
      </c>
      <c r="C10" s="47" t="s">
        <v>1134</v>
      </c>
      <c r="D10" s="16">
        <v>300</v>
      </c>
      <c r="E10" s="30" t="s">
        <v>124</v>
      </c>
      <c r="F10" s="16"/>
      <c r="G10" s="16" t="s">
        <v>696</v>
      </c>
      <c r="H10" s="16">
        <v>16475</v>
      </c>
      <c r="I10" s="16">
        <v>83089</v>
      </c>
      <c r="J10" s="16"/>
      <c r="K10" s="16"/>
      <c r="L10" s="16"/>
      <c r="M10" s="26">
        <f>'CPS &gt; Bq'!$I$9*$D10^2+'CPS &gt; Bq'!$J$9*$D10+'CPS &gt; Bq'!$K$9</f>
        <v>2061.87</v>
      </c>
      <c r="N10" s="18" t="str">
        <f t="shared" si="0"/>
        <v>DBP-24 09</v>
      </c>
      <c r="O10" s="16"/>
      <c r="P10" s="16"/>
      <c r="Q10" s="19"/>
      <c r="R10" s="19"/>
      <c r="S10" s="19"/>
      <c r="T10" s="19"/>
      <c r="U10" s="19"/>
      <c r="V10" s="19"/>
      <c r="W10" s="19"/>
      <c r="X10" s="19"/>
      <c r="Y10" s="19"/>
    </row>
    <row r="11" spans="1:26" x14ac:dyDescent="0.25">
      <c r="A11" s="30" t="s">
        <v>49</v>
      </c>
      <c r="B11" s="47">
        <v>40926</v>
      </c>
      <c r="C11" s="47" t="s">
        <v>1134</v>
      </c>
      <c r="D11" s="16">
        <v>290</v>
      </c>
      <c r="E11" s="30" t="s">
        <v>125</v>
      </c>
      <c r="F11" s="16"/>
      <c r="G11" s="16" t="s">
        <v>696</v>
      </c>
      <c r="H11" s="16">
        <v>16479</v>
      </c>
      <c r="I11" s="16">
        <v>83081</v>
      </c>
      <c r="J11" s="16"/>
      <c r="K11" s="16"/>
      <c r="L11" s="16"/>
      <c r="M11" s="26">
        <f>'CPS &gt; Bq'!$I$9*$D11^2+'CPS &gt; Bq'!$J$9*$D11+'CPS &gt; Bq'!$K$9</f>
        <v>1992.8510000000001</v>
      </c>
      <c r="N11" s="18" t="str">
        <f t="shared" si="0"/>
        <v>DBP-24 10</v>
      </c>
      <c r="O11" s="16"/>
      <c r="P11" s="16"/>
      <c r="Q11" s="19"/>
      <c r="R11" s="19"/>
      <c r="S11" s="19"/>
      <c r="T11" s="19"/>
      <c r="U11" s="19"/>
      <c r="V11" s="19"/>
      <c r="W11" s="19"/>
      <c r="X11" s="19"/>
      <c r="Y11" s="19"/>
    </row>
    <row r="12" spans="1:26" x14ac:dyDescent="0.25">
      <c r="A12" s="30" t="s">
        <v>50</v>
      </c>
      <c r="B12" s="46">
        <v>40926</v>
      </c>
      <c r="C12" s="47" t="s">
        <v>1134</v>
      </c>
      <c r="D12" s="16">
        <v>500</v>
      </c>
      <c r="E12" s="30" t="s">
        <v>126</v>
      </c>
      <c r="F12" s="16"/>
      <c r="G12" s="16" t="s">
        <v>696</v>
      </c>
      <c r="H12" s="16">
        <v>16481</v>
      </c>
      <c r="I12" s="16">
        <v>83102</v>
      </c>
      <c r="J12" s="16"/>
      <c r="K12" s="16"/>
      <c r="L12" s="16"/>
      <c r="M12" s="26">
        <f>'CPS &gt; Bq'!$I$9*$D12^2+'CPS &gt; Bq'!$J$9*$D12+'CPS &gt; Bq'!$K$9</f>
        <v>3446.4500000000003</v>
      </c>
      <c r="N12" s="18" t="str">
        <f t="shared" si="0"/>
        <v>DBP-24 11</v>
      </c>
      <c r="O12" s="16"/>
      <c r="P12" s="16"/>
      <c r="Q12" s="19"/>
      <c r="R12" s="19"/>
      <c r="S12" s="19"/>
      <c r="T12" s="19"/>
      <c r="U12" s="19"/>
      <c r="V12" s="19"/>
      <c r="W12" s="19"/>
      <c r="X12" s="19"/>
      <c r="Y12" s="19"/>
    </row>
    <row r="13" spans="1:26" x14ac:dyDescent="0.25">
      <c r="A13" s="30" t="s">
        <v>51</v>
      </c>
      <c r="B13" s="47">
        <v>40926</v>
      </c>
      <c r="C13" s="47" t="s">
        <v>1134</v>
      </c>
      <c r="D13" s="16">
        <v>2000</v>
      </c>
      <c r="E13" s="30" t="s">
        <v>166</v>
      </c>
      <c r="F13" s="16"/>
      <c r="G13" s="16" t="s">
        <v>696</v>
      </c>
      <c r="H13" s="16">
        <v>16485</v>
      </c>
      <c r="I13" s="16">
        <v>83105</v>
      </c>
      <c r="J13" s="33" t="s">
        <v>1240</v>
      </c>
      <c r="K13" s="33" t="s">
        <v>1240</v>
      </c>
      <c r="L13" s="16"/>
      <c r="M13" s="26">
        <f>'CPS &gt; Bq'!$I$9*$D13^2+'CPS &gt; Bq'!$J$9*$D13+'CPS &gt; Bq'!$K$9</f>
        <v>14085.800000000001</v>
      </c>
      <c r="N13" s="18" t="str">
        <f t="shared" si="0"/>
        <v>DBP-24 12</v>
      </c>
      <c r="O13" s="16" t="s">
        <v>168</v>
      </c>
      <c r="P13" s="16">
        <v>5.1029999999999998</v>
      </c>
      <c r="Q13" s="21">
        <v>3763</v>
      </c>
      <c r="R13" s="22">
        <v>9040.7999999999993</v>
      </c>
      <c r="S13" s="22">
        <v>25.91</v>
      </c>
      <c r="T13" s="22">
        <v>12209</v>
      </c>
      <c r="U13" s="22">
        <v>23.68</v>
      </c>
      <c r="V13" s="22">
        <v>11515</v>
      </c>
      <c r="W13" s="22">
        <v>23.78</v>
      </c>
      <c r="X13" s="22">
        <v>13211</v>
      </c>
      <c r="Y13" s="22">
        <v>24.87</v>
      </c>
    </row>
    <row r="14" spans="1:26" x14ac:dyDescent="0.25">
      <c r="A14" s="30" t="s">
        <v>52</v>
      </c>
      <c r="B14" s="46">
        <v>40926</v>
      </c>
      <c r="C14" s="47" t="s">
        <v>1134</v>
      </c>
      <c r="D14" s="16">
        <v>300</v>
      </c>
      <c r="E14" s="30" t="s">
        <v>166</v>
      </c>
      <c r="F14" s="16"/>
      <c r="G14" s="16" t="s">
        <v>696</v>
      </c>
      <c r="H14" s="16">
        <v>16484</v>
      </c>
      <c r="I14" s="16">
        <v>83115</v>
      </c>
      <c r="J14" s="16"/>
      <c r="K14" s="16"/>
      <c r="L14" s="16"/>
      <c r="M14" s="26">
        <f>'CPS &gt; Bq'!$I$9*$D14^2+'CPS &gt; Bq'!$J$9*$D14+'CPS &gt; Bq'!$K$9</f>
        <v>2061.87</v>
      </c>
      <c r="N14" s="18" t="str">
        <f t="shared" si="0"/>
        <v>DBP-24 13</v>
      </c>
      <c r="O14" s="16"/>
      <c r="P14" s="16"/>
      <c r="Q14" s="19"/>
      <c r="R14" s="19"/>
      <c r="S14" s="19"/>
      <c r="T14" s="19"/>
      <c r="U14" s="19"/>
      <c r="V14" s="19"/>
      <c r="W14" s="19"/>
      <c r="X14" s="19"/>
      <c r="Y14" s="19"/>
    </row>
    <row r="15" spans="1:26" x14ac:dyDescent="0.25">
      <c r="A15" s="30" t="s">
        <v>53</v>
      </c>
      <c r="B15" s="47">
        <v>40926</v>
      </c>
      <c r="C15" s="47" t="s">
        <v>1134</v>
      </c>
      <c r="D15" s="16">
        <v>300</v>
      </c>
      <c r="E15" s="30" t="s">
        <v>208</v>
      </c>
      <c r="F15" s="16"/>
      <c r="G15" s="16" t="s">
        <v>696</v>
      </c>
      <c r="H15" s="16">
        <v>16481</v>
      </c>
      <c r="I15" s="16">
        <v>83105</v>
      </c>
      <c r="J15" s="16"/>
      <c r="K15" s="16"/>
      <c r="L15" s="16"/>
      <c r="M15" s="26">
        <f>'CPS &gt; Bq'!$I$9*$D15^2+'CPS &gt; Bq'!$J$9*$D15+'CPS &gt; Bq'!$K$9</f>
        <v>2061.87</v>
      </c>
      <c r="N15" s="18" t="str">
        <f t="shared" si="0"/>
        <v>DBP-24 14</v>
      </c>
      <c r="O15" s="16"/>
      <c r="P15" s="16"/>
      <c r="Q15" s="19"/>
      <c r="R15" s="19"/>
      <c r="S15" s="19"/>
      <c r="T15" s="19"/>
      <c r="U15" s="19"/>
      <c r="V15" s="19"/>
      <c r="W15" s="19"/>
      <c r="X15" s="19"/>
      <c r="Y15" s="19"/>
    </row>
    <row r="16" spans="1:26" x14ac:dyDescent="0.25">
      <c r="A16" s="30" t="s">
        <v>54</v>
      </c>
      <c r="B16" s="46">
        <v>40926</v>
      </c>
      <c r="C16" s="47" t="s">
        <v>1134</v>
      </c>
      <c r="D16" s="16">
        <v>230</v>
      </c>
      <c r="E16" s="30" t="s">
        <v>208</v>
      </c>
      <c r="F16" s="16"/>
      <c r="G16" s="16" t="s">
        <v>696</v>
      </c>
      <c r="H16" s="16">
        <v>16480</v>
      </c>
      <c r="I16" s="16">
        <v>83114</v>
      </c>
      <c r="J16" s="16"/>
      <c r="K16" s="16"/>
      <c r="L16" s="16"/>
      <c r="M16" s="26">
        <f>'CPS &gt; Bq'!$I$9*$D16^2+'CPS &gt; Bq'!$J$9*$D16+'CPS &gt; Bq'!$K$9</f>
        <v>1579.1569999999999</v>
      </c>
      <c r="N16" s="18" t="str">
        <f t="shared" si="0"/>
        <v>DBP-24 15</v>
      </c>
      <c r="O16" s="16"/>
      <c r="P16" s="16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5">
      <c r="A17" s="30" t="s">
        <v>55</v>
      </c>
      <c r="B17" s="47">
        <v>40926</v>
      </c>
      <c r="C17" s="47" t="s">
        <v>1134</v>
      </c>
      <c r="D17" s="16">
        <v>850</v>
      </c>
      <c r="E17" s="30" t="s">
        <v>208</v>
      </c>
      <c r="F17" s="16"/>
      <c r="G17" s="16" t="s">
        <v>696</v>
      </c>
      <c r="H17" s="16">
        <v>16498</v>
      </c>
      <c r="I17" s="16">
        <v>83116</v>
      </c>
      <c r="J17" s="16"/>
      <c r="K17" s="16"/>
      <c r="L17" s="16"/>
      <c r="M17" s="26">
        <f>'CPS &gt; Bq'!$I$9*$D17^2+'CPS &gt; Bq'!$J$9*$D17+'CPS &gt; Bq'!$K$9</f>
        <v>5888.7150000000001</v>
      </c>
      <c r="N17" s="18" t="str">
        <f t="shared" si="0"/>
        <v>DBP-24 16</v>
      </c>
      <c r="O17" s="16"/>
      <c r="P17" s="16"/>
      <c r="Q17" s="19"/>
      <c r="R17" s="19"/>
      <c r="S17" s="19"/>
      <c r="T17" s="19"/>
      <c r="U17" s="19"/>
      <c r="V17" s="19"/>
      <c r="W17" s="19"/>
      <c r="X17" s="19"/>
      <c r="Y17" s="19"/>
    </row>
    <row r="18" spans="1:25" x14ac:dyDescent="0.25">
      <c r="A18" s="30" t="s">
        <v>56</v>
      </c>
      <c r="B18" s="46">
        <v>40926</v>
      </c>
      <c r="C18" s="47" t="s">
        <v>1134</v>
      </c>
      <c r="D18" s="16">
        <v>700</v>
      </c>
      <c r="E18" s="30" t="s">
        <v>126</v>
      </c>
      <c r="F18" s="16"/>
      <c r="G18" s="16" t="s">
        <v>696</v>
      </c>
      <c r="H18" s="16">
        <v>16496</v>
      </c>
      <c r="I18" s="16">
        <v>83118</v>
      </c>
      <c r="J18" s="16"/>
      <c r="K18" s="16"/>
      <c r="L18" s="16"/>
      <c r="M18" s="26">
        <f>'CPS &gt; Bq'!$I$9*$D18^2+'CPS &gt; Bq'!$J$9*$D18+'CPS &gt; Bq'!$K$9</f>
        <v>4839.03</v>
      </c>
      <c r="N18" s="18" t="str">
        <f t="shared" si="0"/>
        <v>DBP-24 17</v>
      </c>
      <c r="O18" s="16"/>
      <c r="P18" s="16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5">
      <c r="A19" s="30" t="s">
        <v>320</v>
      </c>
      <c r="B19" s="47">
        <v>40926</v>
      </c>
      <c r="C19" s="47" t="s">
        <v>1134</v>
      </c>
      <c r="D19" s="16">
        <v>570</v>
      </c>
      <c r="E19" s="30" t="s">
        <v>3</v>
      </c>
      <c r="F19" s="16"/>
      <c r="G19" s="16" t="s">
        <v>696</v>
      </c>
      <c r="H19" s="16">
        <v>16412</v>
      </c>
      <c r="I19" s="16">
        <v>83286</v>
      </c>
      <c r="J19" s="16"/>
      <c r="K19" s="16"/>
      <c r="L19" s="16"/>
      <c r="M19" s="26">
        <f>'CPS &gt; Bq'!$I$9*$D19^2+'CPS &gt; Bq'!$J$9*$D19+'CPS &gt; Bq'!$K$9</f>
        <v>3932.9429999999998</v>
      </c>
      <c r="N19" s="18" t="str">
        <f t="shared" si="0"/>
        <v>DBP-24 18</v>
      </c>
      <c r="O19" s="16"/>
      <c r="P19" s="16"/>
      <c r="Q19" s="19"/>
      <c r="R19" s="19"/>
      <c r="S19" s="19"/>
      <c r="T19" s="19"/>
      <c r="U19" s="19"/>
      <c r="V19" s="19"/>
      <c r="W19" s="19"/>
      <c r="X19" s="19"/>
      <c r="Y19" s="19"/>
    </row>
    <row r="20" spans="1:25" x14ac:dyDescent="0.25">
      <c r="A20" s="30" t="s">
        <v>545</v>
      </c>
      <c r="B20" s="46">
        <v>40926</v>
      </c>
      <c r="C20" s="47" t="s">
        <v>1134</v>
      </c>
      <c r="D20" s="16">
        <v>1000</v>
      </c>
      <c r="E20" s="30" t="s">
        <v>4</v>
      </c>
      <c r="F20" s="16"/>
      <c r="G20" s="16" t="s">
        <v>696</v>
      </c>
      <c r="H20" s="16">
        <v>16408</v>
      </c>
      <c r="I20" s="16">
        <v>83287</v>
      </c>
      <c r="J20" s="33" t="s">
        <v>1240</v>
      </c>
      <c r="K20" s="33" t="s">
        <v>1240</v>
      </c>
      <c r="L20" s="16"/>
      <c r="M20" s="26">
        <f>'CPS &gt; Bq'!$I$9*$D20^2+'CPS &gt; Bq'!$J$9*$D20+'CPS &gt; Bq'!$K$9</f>
        <v>6942.9000000000005</v>
      </c>
      <c r="N20" s="18" t="str">
        <f t="shared" si="0"/>
        <v>DBP-24 19</v>
      </c>
      <c r="O20" s="16" t="s">
        <v>823</v>
      </c>
      <c r="P20" s="16">
        <v>0.109</v>
      </c>
      <c r="Q20" s="21">
        <v>5980</v>
      </c>
      <c r="R20" s="22">
        <v>5081.8</v>
      </c>
      <c r="S20" s="22">
        <v>27.01</v>
      </c>
      <c r="T20" s="22">
        <v>8417.4</v>
      </c>
      <c r="U20" s="22">
        <v>23.67</v>
      </c>
      <c r="V20" s="22">
        <v>8166.6</v>
      </c>
      <c r="W20" s="22">
        <v>23.75</v>
      </c>
      <c r="X20" s="22">
        <v>8031.8</v>
      </c>
      <c r="Y20" s="22">
        <v>25.41</v>
      </c>
    </row>
    <row r="21" spans="1:25" x14ac:dyDescent="0.25">
      <c r="A21" s="30" t="s">
        <v>546</v>
      </c>
      <c r="B21" s="47">
        <v>40926</v>
      </c>
      <c r="C21" s="47" t="s">
        <v>1134</v>
      </c>
      <c r="D21" s="16">
        <v>700</v>
      </c>
      <c r="E21" s="30" t="s">
        <v>3</v>
      </c>
      <c r="F21" s="16"/>
      <c r="G21" s="16" t="s">
        <v>696</v>
      </c>
      <c r="H21" s="16">
        <v>16405</v>
      </c>
      <c r="I21" s="16">
        <v>83292</v>
      </c>
      <c r="J21" s="16"/>
      <c r="K21" s="16"/>
      <c r="L21" s="16"/>
      <c r="M21" s="26">
        <f>'CPS &gt; Bq'!$I$9*$D21^2+'CPS &gt; Bq'!$J$9*$D21+'CPS &gt; Bq'!$K$9</f>
        <v>4839.03</v>
      </c>
      <c r="N21" s="18" t="str">
        <f t="shared" si="0"/>
        <v>DBP-24 20</v>
      </c>
      <c r="O21" s="16"/>
      <c r="P21" s="16"/>
      <c r="Q21" s="19"/>
      <c r="R21" s="19"/>
      <c r="S21" s="19"/>
      <c r="T21" s="19"/>
      <c r="U21" s="19"/>
      <c r="V21" s="19"/>
      <c r="W21" s="19"/>
      <c r="X21" s="19"/>
      <c r="Y21" s="19"/>
    </row>
    <row r="22" spans="1:25" x14ac:dyDescent="0.25">
      <c r="A22" s="30" t="s">
        <v>547</v>
      </c>
      <c r="B22" s="46">
        <v>40926</v>
      </c>
      <c r="C22" s="47" t="s">
        <v>1134</v>
      </c>
      <c r="D22" s="16">
        <v>400</v>
      </c>
      <c r="E22" s="30" t="s">
        <v>181</v>
      </c>
      <c r="F22" s="16"/>
      <c r="G22" s="16" t="s">
        <v>696</v>
      </c>
      <c r="H22" s="16">
        <v>16420</v>
      </c>
      <c r="I22" s="16">
        <v>83288</v>
      </c>
      <c r="J22" s="16"/>
      <c r="K22" s="16"/>
      <c r="L22" s="16"/>
      <c r="M22" s="26">
        <f>'CPS &gt; Bq'!$I$9*$D22^2+'CPS &gt; Bq'!$J$9*$D22+'CPS &gt; Bq'!$K$9</f>
        <v>2753.16</v>
      </c>
      <c r="N22" s="18" t="str">
        <f t="shared" si="0"/>
        <v>DBP-24 21</v>
      </c>
      <c r="O22" s="16"/>
      <c r="P22" s="16"/>
      <c r="Q22" s="19"/>
      <c r="R22" s="19"/>
      <c r="S22" s="19"/>
      <c r="T22" s="19"/>
      <c r="U22" s="19"/>
      <c r="V22" s="19"/>
      <c r="W22" s="19"/>
      <c r="X22" s="19"/>
      <c r="Y22" s="19"/>
    </row>
    <row r="23" spans="1:25" x14ac:dyDescent="0.25">
      <c r="A23" s="30" t="s">
        <v>548</v>
      </c>
      <c r="B23" s="47">
        <v>40926</v>
      </c>
      <c r="C23" s="47" t="s">
        <v>1134</v>
      </c>
      <c r="D23" s="16">
        <v>1600</v>
      </c>
      <c r="E23" s="16" t="s">
        <v>183</v>
      </c>
      <c r="F23" s="16"/>
      <c r="G23" s="16" t="s">
        <v>696</v>
      </c>
      <c r="H23" s="16">
        <v>16409</v>
      </c>
      <c r="I23" s="16">
        <v>83291</v>
      </c>
      <c r="J23" s="16"/>
      <c r="K23" s="16"/>
      <c r="L23" s="16"/>
      <c r="M23" s="26">
        <f>'CPS &gt; Bq'!$I$9*$D23^2+'CPS &gt; Bq'!$J$9*$D23+'CPS &gt; Bq'!$K$9</f>
        <v>11204.64</v>
      </c>
      <c r="N23" s="18" t="str">
        <f t="shared" si="0"/>
        <v>DBP-24 22</v>
      </c>
      <c r="O23" s="16"/>
      <c r="P23" s="16"/>
      <c r="Q23" s="19"/>
      <c r="R23" s="19"/>
      <c r="S23" s="19"/>
      <c r="T23" s="19"/>
      <c r="U23" s="19"/>
      <c r="V23" s="19"/>
      <c r="W23" s="19"/>
      <c r="X23" s="19"/>
      <c r="Y23" s="19"/>
    </row>
    <row r="24" spans="1:25" x14ac:dyDescent="0.25">
      <c r="A24" s="30" t="s">
        <v>115</v>
      </c>
      <c r="B24" s="46">
        <v>40926</v>
      </c>
      <c r="C24" s="47" t="s">
        <v>1134</v>
      </c>
      <c r="D24" s="16">
        <v>3000</v>
      </c>
      <c r="E24" s="30" t="s">
        <v>3</v>
      </c>
      <c r="F24" s="16"/>
      <c r="G24" s="16" t="s">
        <v>696</v>
      </c>
      <c r="H24" s="16">
        <v>16416</v>
      </c>
      <c r="I24" s="16">
        <v>83284</v>
      </c>
      <c r="J24" s="33" t="s">
        <v>1240</v>
      </c>
      <c r="K24" s="33" t="s">
        <v>1240</v>
      </c>
      <c r="L24" s="16"/>
      <c r="M24" s="26">
        <f>'CPS &gt; Bq'!$I$9*$D24^2+'CPS &gt; Bq'!$J$9*$D24+'CPS &gt; Bq'!$K$9</f>
        <v>21428.7</v>
      </c>
      <c r="N24" s="18" t="str">
        <f t="shared" si="0"/>
        <v>DBP-24 23</v>
      </c>
      <c r="O24" s="16" t="s">
        <v>732</v>
      </c>
      <c r="P24" s="16">
        <v>0.23200000000000001</v>
      </c>
      <c r="Q24" s="21">
        <v>5140</v>
      </c>
      <c r="R24" s="22">
        <v>14206</v>
      </c>
      <c r="S24" s="22">
        <v>24.28</v>
      </c>
      <c r="T24" s="22">
        <v>17324</v>
      </c>
      <c r="U24" s="22">
        <v>23.58</v>
      </c>
      <c r="V24" s="22">
        <v>16846</v>
      </c>
      <c r="W24" s="22">
        <v>23.7</v>
      </c>
      <c r="X24" s="22">
        <v>15368</v>
      </c>
      <c r="Y24" s="22">
        <v>24.52</v>
      </c>
    </row>
    <row r="25" spans="1:25" x14ac:dyDescent="0.25">
      <c r="A25" s="30" t="s">
        <v>116</v>
      </c>
      <c r="B25" s="47">
        <v>40926</v>
      </c>
      <c r="C25" s="47" t="s">
        <v>1134</v>
      </c>
      <c r="D25" s="16">
        <v>1300</v>
      </c>
      <c r="E25" s="30" t="s">
        <v>3</v>
      </c>
      <c r="F25" s="16"/>
      <c r="G25" s="16" t="s">
        <v>696</v>
      </c>
      <c r="H25" s="16">
        <v>16399</v>
      </c>
      <c r="I25" s="16">
        <v>83288</v>
      </c>
      <c r="J25" s="33" t="s">
        <v>1240</v>
      </c>
      <c r="K25" s="33" t="s">
        <v>1240</v>
      </c>
      <c r="L25" s="16"/>
      <c r="M25" s="26">
        <f>'CPS &gt; Bq'!$I$9*$D25^2+'CPS &gt; Bq'!$J$9*$D25+'CPS &gt; Bq'!$K$9</f>
        <v>9064.77</v>
      </c>
      <c r="N25" s="18" t="str">
        <f t="shared" si="0"/>
        <v>DBP-24 24</v>
      </c>
      <c r="O25" s="16" t="s">
        <v>663</v>
      </c>
      <c r="P25" s="16">
        <v>0.01</v>
      </c>
      <c r="Q25" s="21">
        <v>6493</v>
      </c>
      <c r="R25" s="22">
        <v>7513.9</v>
      </c>
      <c r="S25" s="22">
        <v>25</v>
      </c>
      <c r="T25" s="22">
        <v>8061.8</v>
      </c>
      <c r="U25" s="22">
        <v>23.65</v>
      </c>
      <c r="V25" s="22">
        <v>7910.4</v>
      </c>
      <c r="W25" s="22">
        <v>23.76</v>
      </c>
      <c r="X25" s="22">
        <v>7717.6</v>
      </c>
      <c r="Y25" s="22">
        <v>25.08</v>
      </c>
    </row>
    <row r="26" spans="1:25" x14ac:dyDescent="0.25">
      <c r="A26" s="30" t="s">
        <v>117</v>
      </c>
      <c r="B26" s="46">
        <v>40926</v>
      </c>
      <c r="C26" s="47" t="s">
        <v>1134</v>
      </c>
      <c r="D26" s="16">
        <v>920</v>
      </c>
      <c r="E26" s="30" t="s">
        <v>3</v>
      </c>
      <c r="F26" s="16"/>
      <c r="G26" s="16" t="s">
        <v>696</v>
      </c>
      <c r="H26" s="16">
        <v>16397</v>
      </c>
      <c r="I26" s="16">
        <v>83279</v>
      </c>
      <c r="J26" s="33" t="s">
        <v>1240</v>
      </c>
      <c r="K26" s="33" t="s">
        <v>1240</v>
      </c>
      <c r="L26" s="16"/>
      <c r="M26" s="26">
        <f>'CPS &gt; Bq'!$I$9*$D26^2+'CPS &gt; Bq'!$J$9*$D26+'CPS &gt; Bq'!$K$9</f>
        <v>6380.1080000000002</v>
      </c>
      <c r="N26" s="18" t="str">
        <f t="shared" si="0"/>
        <v>DBP-24 25</v>
      </c>
      <c r="O26" s="16" t="s">
        <v>976</v>
      </c>
      <c r="P26" s="16">
        <v>2E-3</v>
      </c>
      <c r="Q26" s="21">
        <v>10210</v>
      </c>
      <c r="R26" s="22">
        <v>4159.2</v>
      </c>
      <c r="S26" s="22">
        <v>25.33</v>
      </c>
      <c r="T26" s="22">
        <v>4985.8999999999996</v>
      </c>
      <c r="U26" s="22">
        <v>23.66</v>
      </c>
      <c r="V26" s="22">
        <v>4857.8999999999996</v>
      </c>
      <c r="W26" s="22">
        <v>23.77</v>
      </c>
      <c r="X26" s="22">
        <v>4633.3999999999996</v>
      </c>
      <c r="Y26" s="22">
        <v>25.44</v>
      </c>
    </row>
    <row r="27" spans="1:25" x14ac:dyDescent="0.25">
      <c r="A27" s="30" t="s">
        <v>118</v>
      </c>
      <c r="B27" s="47">
        <v>40926</v>
      </c>
      <c r="C27" s="47" t="s">
        <v>1134</v>
      </c>
      <c r="D27" s="16">
        <v>700</v>
      </c>
      <c r="E27" s="30" t="s">
        <v>183</v>
      </c>
      <c r="F27" s="16"/>
      <c r="G27" s="16" t="s">
        <v>696</v>
      </c>
      <c r="H27" s="16">
        <v>16399</v>
      </c>
      <c r="I27" s="16">
        <v>83287</v>
      </c>
      <c r="J27" s="16"/>
      <c r="K27" s="16"/>
      <c r="L27" s="16"/>
      <c r="M27" s="26">
        <f>'CPS &gt; Bq'!$I$9*$D27^2+'CPS &gt; Bq'!$J$9*$D27+'CPS &gt; Bq'!$K$9</f>
        <v>4839.03</v>
      </c>
      <c r="N27" s="18" t="str">
        <f t="shared" si="0"/>
        <v>DBP-24 26</v>
      </c>
      <c r="O27" s="16"/>
      <c r="P27" s="16"/>
      <c r="Q27" s="19"/>
      <c r="R27" s="19"/>
      <c r="S27" s="19"/>
      <c r="T27" s="19"/>
      <c r="U27" s="19"/>
      <c r="V27" s="19"/>
      <c r="W27" s="19"/>
      <c r="X27" s="19"/>
      <c r="Y27" s="19"/>
    </row>
    <row r="28" spans="1:25" x14ac:dyDescent="0.25">
      <c r="A28" s="30" t="s">
        <v>119</v>
      </c>
      <c r="B28" s="46">
        <v>40926</v>
      </c>
      <c r="C28" s="47" t="s">
        <v>1134</v>
      </c>
      <c r="D28" s="16">
        <v>2000</v>
      </c>
      <c r="E28" s="30" t="s">
        <v>181</v>
      </c>
      <c r="F28" s="16"/>
      <c r="G28" s="16" t="s">
        <v>696</v>
      </c>
      <c r="H28" s="16">
        <v>16401</v>
      </c>
      <c r="I28" s="16">
        <v>83278</v>
      </c>
      <c r="J28" s="16"/>
      <c r="K28" s="16"/>
      <c r="L28" s="16"/>
      <c r="M28" s="26">
        <f>'CPS &gt; Bq'!$I$9*$D28^2+'CPS &gt; Bq'!$J$9*$D28+'CPS &gt; Bq'!$K$9</f>
        <v>14085.800000000001</v>
      </c>
      <c r="N28" s="18" t="str">
        <f t="shared" si="0"/>
        <v>DBP-24 27</v>
      </c>
      <c r="O28" s="16"/>
      <c r="P28" s="16"/>
      <c r="Q28" s="19"/>
      <c r="R28" s="19"/>
      <c r="S28" s="19"/>
      <c r="T28" s="19"/>
      <c r="U28" s="19"/>
      <c r="V28" s="19"/>
      <c r="W28" s="19"/>
      <c r="X28" s="19"/>
      <c r="Y28" s="19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9"/>
  <sheetViews>
    <sheetView workbookViewId="0">
      <selection activeCell="M2" sqref="M2"/>
    </sheetView>
  </sheetViews>
  <sheetFormatPr defaultColWidth="8.85546875" defaultRowHeight="15" x14ac:dyDescent="0.25"/>
  <cols>
    <col min="1" max="1" width="11.140625" customWidth="1"/>
    <col min="3" max="3" width="11.7109375" customWidth="1"/>
    <col min="14" max="14" width="11.140625" customWidth="1"/>
    <col min="15" max="15" width="11.2851562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304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 t="s">
        <v>304</v>
      </c>
      <c r="O2" s="16" t="s">
        <v>164</v>
      </c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x14ac:dyDescent="0.25">
      <c r="A3" s="138" t="s">
        <v>142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 t="s">
        <v>142</v>
      </c>
      <c r="O3" s="138" t="s">
        <v>732</v>
      </c>
      <c r="P3" s="138"/>
      <c r="Q3" s="148">
        <v>289</v>
      </c>
      <c r="R3" s="149">
        <v>891260</v>
      </c>
      <c r="S3" s="149">
        <v>23.79</v>
      </c>
      <c r="T3" s="149">
        <v>1438700</v>
      </c>
      <c r="U3" s="149">
        <v>23.49</v>
      </c>
      <c r="V3" s="149">
        <v>1395300</v>
      </c>
      <c r="W3" s="149">
        <v>23.63</v>
      </c>
      <c r="X3" s="149">
        <v>1255800</v>
      </c>
      <c r="Y3" s="149">
        <v>23.69</v>
      </c>
    </row>
    <row r="4" spans="1:26" x14ac:dyDescent="0.25">
      <c r="A4" s="16" t="s">
        <v>158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 t="s">
        <v>158</v>
      </c>
      <c r="O4" s="16" t="s">
        <v>972</v>
      </c>
      <c r="P4" s="16"/>
      <c r="Q4" s="24">
        <v>1200</v>
      </c>
      <c r="R4" s="25">
        <v>10597</v>
      </c>
      <c r="S4" s="25">
        <v>27.81</v>
      </c>
      <c r="T4" s="25">
        <v>10337</v>
      </c>
      <c r="U4" s="25">
        <v>24.25</v>
      </c>
      <c r="V4" s="25">
        <v>10903</v>
      </c>
      <c r="W4" s="25">
        <v>24.03</v>
      </c>
      <c r="X4" s="25">
        <v>10829</v>
      </c>
      <c r="Y4" s="25">
        <v>28.35</v>
      </c>
    </row>
    <row r="5" spans="1:26" x14ac:dyDescent="0.25">
      <c r="A5" s="16" t="s">
        <v>159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 t="s">
        <v>159</v>
      </c>
      <c r="O5" s="16" t="s">
        <v>162</v>
      </c>
      <c r="P5" s="16"/>
      <c r="Q5" s="24">
        <v>1886</v>
      </c>
      <c r="R5" s="25">
        <v>250.54</v>
      </c>
      <c r="S5" s="23"/>
      <c r="T5" s="25">
        <v>6191.7</v>
      </c>
      <c r="U5" s="25">
        <v>24.27</v>
      </c>
      <c r="V5" s="25">
        <v>5626.2</v>
      </c>
      <c r="W5" s="25">
        <v>24.36</v>
      </c>
      <c r="X5" s="25">
        <v>4809.3999999999996</v>
      </c>
      <c r="Y5" s="25">
        <v>31.27</v>
      </c>
    </row>
    <row r="6" spans="1:26" x14ac:dyDescent="0.25">
      <c r="A6" s="16" t="s">
        <v>160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 t="s">
        <v>160</v>
      </c>
      <c r="O6" s="16" t="s">
        <v>163</v>
      </c>
      <c r="P6" s="16"/>
      <c r="Q6" s="24">
        <v>523</v>
      </c>
      <c r="R6" s="25">
        <v>880720</v>
      </c>
      <c r="S6" s="25">
        <v>23.61</v>
      </c>
      <c r="T6" s="25">
        <v>1818200</v>
      </c>
      <c r="U6" s="25">
        <v>23.47</v>
      </c>
      <c r="V6" s="25">
        <v>1727400</v>
      </c>
      <c r="W6" s="25">
        <v>23.62</v>
      </c>
      <c r="X6" s="25">
        <v>1660800</v>
      </c>
      <c r="Y6" s="25">
        <v>23.54</v>
      </c>
    </row>
    <row r="7" spans="1:26" x14ac:dyDescent="0.25">
      <c r="A7" s="16" t="s">
        <v>161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 t="s">
        <v>161</v>
      </c>
      <c r="O7" s="16" t="s">
        <v>617</v>
      </c>
      <c r="P7" s="16"/>
      <c r="Q7" s="24">
        <v>6565</v>
      </c>
      <c r="R7" s="25">
        <v>11152</v>
      </c>
      <c r="S7" s="25">
        <v>24.41</v>
      </c>
      <c r="T7" s="25">
        <v>13449</v>
      </c>
      <c r="U7" s="25">
        <v>23.58</v>
      </c>
      <c r="V7" s="25">
        <v>13416</v>
      </c>
      <c r="W7" s="25">
        <v>23.69</v>
      </c>
      <c r="X7" s="25">
        <v>12125</v>
      </c>
      <c r="Y7" s="25">
        <v>24.7</v>
      </c>
    </row>
    <row r="8" spans="1:26" x14ac:dyDescent="0.25">
      <c r="A8" s="16" t="s">
        <v>165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 t="s">
        <v>165</v>
      </c>
      <c r="O8" s="16"/>
      <c r="P8" s="16"/>
      <c r="Q8" s="24">
        <v>1001</v>
      </c>
      <c r="R8" s="25">
        <v>4314</v>
      </c>
      <c r="S8" s="25">
        <v>37.76</v>
      </c>
      <c r="T8" s="25">
        <v>8234.2999999999993</v>
      </c>
      <c r="U8" s="25">
        <v>24.62</v>
      </c>
      <c r="V8" s="25">
        <v>7202.3</v>
      </c>
      <c r="W8" s="25">
        <v>24.55</v>
      </c>
      <c r="X8" s="25">
        <v>7129.2</v>
      </c>
      <c r="Y8" s="25">
        <v>35.590000000000003</v>
      </c>
    </row>
    <row r="9" spans="1:26" x14ac:dyDescent="0.25">
      <c r="A9" s="16" t="s">
        <v>176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 t="s">
        <v>176</v>
      </c>
      <c r="O9" s="16"/>
      <c r="P9" s="16"/>
      <c r="Q9" s="24">
        <v>604</v>
      </c>
      <c r="R9" s="25">
        <v>1512.8</v>
      </c>
      <c r="S9" s="25">
        <v>62.33</v>
      </c>
      <c r="T9" s="25">
        <v>3365.5</v>
      </c>
      <c r="U9" s="25">
        <v>27.46</v>
      </c>
      <c r="V9" s="25">
        <v>1801.7</v>
      </c>
      <c r="W9" s="25">
        <v>28.38</v>
      </c>
      <c r="X9" s="25">
        <v>633.5</v>
      </c>
      <c r="Y9" s="25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4"/>
  <sheetViews>
    <sheetView topLeftCell="D1" workbookViewId="0">
      <selection activeCell="M2" sqref="M2:M4"/>
    </sheetView>
  </sheetViews>
  <sheetFormatPr defaultColWidth="8.85546875" defaultRowHeight="15" x14ac:dyDescent="0.25"/>
  <cols>
    <col min="1" max="1" width="12.28515625" customWidth="1"/>
    <col min="5" max="5" width="13.42578125" customWidth="1"/>
    <col min="6" max="6" width="33.42578125" customWidth="1"/>
    <col min="14" max="14" width="11.42578125" customWidth="1"/>
    <col min="15" max="16" width="12.140625" customWidth="1"/>
    <col min="17" max="17" width="12.85546875" customWidth="1"/>
    <col min="18" max="25" width="11.8554687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30" t="s">
        <v>169</v>
      </c>
      <c r="B2" s="46">
        <v>40926</v>
      </c>
      <c r="C2" s="47" t="s">
        <v>1134</v>
      </c>
      <c r="D2" s="16">
        <v>1300</v>
      </c>
      <c r="E2" s="16" t="s">
        <v>362</v>
      </c>
      <c r="F2" s="16" t="s">
        <v>363</v>
      </c>
      <c r="G2" s="16" t="s">
        <v>696</v>
      </c>
      <c r="H2" s="16">
        <v>16415</v>
      </c>
      <c r="I2" s="16">
        <v>83293</v>
      </c>
      <c r="J2" s="33" t="s">
        <v>1240</v>
      </c>
      <c r="K2" s="33" t="s">
        <v>1240</v>
      </c>
      <c r="L2" s="16"/>
      <c r="M2" s="26">
        <f>'CPS &gt; Bq'!$I$9*$D2^2+'CPS &gt; Bq'!$J$9*$D2+'CPS &gt; Bq'!$K$9</f>
        <v>9064.77</v>
      </c>
      <c r="N2" s="18" t="str">
        <f>A2</f>
        <v>DBP-26 01</v>
      </c>
      <c r="O2" s="16" t="s">
        <v>974</v>
      </c>
      <c r="P2" s="16">
        <v>8.9999999999999993E-3</v>
      </c>
      <c r="Q2" s="21">
        <v>7356</v>
      </c>
      <c r="R2" s="22">
        <v>4046.3</v>
      </c>
      <c r="S2" s="22">
        <v>25.06</v>
      </c>
      <c r="T2" s="22">
        <v>4383.1000000000004</v>
      </c>
      <c r="U2" s="22">
        <v>23.76</v>
      </c>
      <c r="V2" s="22">
        <v>4329.6000000000004</v>
      </c>
      <c r="W2" s="22">
        <v>23.84</v>
      </c>
      <c r="X2" s="22">
        <v>4229.5</v>
      </c>
      <c r="Y2" s="22">
        <v>27.6</v>
      </c>
    </row>
    <row r="3" spans="1:26" x14ac:dyDescent="0.25">
      <c r="A3" s="138" t="s">
        <v>170</v>
      </c>
      <c r="B3" s="159">
        <v>40926</v>
      </c>
      <c r="C3" s="159" t="s">
        <v>1134</v>
      </c>
      <c r="D3" s="138">
        <v>600</v>
      </c>
      <c r="E3" s="138" t="s">
        <v>362</v>
      </c>
      <c r="F3" s="138" t="s">
        <v>364</v>
      </c>
      <c r="G3" s="138" t="s">
        <v>696</v>
      </c>
      <c r="H3" s="138">
        <v>16531</v>
      </c>
      <c r="I3" s="138">
        <v>83130</v>
      </c>
      <c r="J3" s="156" t="s">
        <v>1240</v>
      </c>
      <c r="K3" s="156" t="s">
        <v>1240</v>
      </c>
      <c r="L3" s="138"/>
      <c r="M3" s="26">
        <f>'CPS &gt; Bq'!$I$9*$D3^2+'CPS &gt; Bq'!$J$9*$D3+'CPS &gt; Bq'!$K$9</f>
        <v>4141.74</v>
      </c>
      <c r="N3" s="146" t="str">
        <f>A3</f>
        <v>DBP-26 02</v>
      </c>
      <c r="O3" s="138" t="s">
        <v>833</v>
      </c>
      <c r="P3" s="138">
        <v>1.9400000000000001E-2</v>
      </c>
      <c r="Q3" s="143">
        <v>3076</v>
      </c>
      <c r="R3" s="144">
        <v>18124</v>
      </c>
      <c r="S3" s="144">
        <v>24.59</v>
      </c>
      <c r="T3" s="144">
        <v>20197</v>
      </c>
      <c r="U3" s="144">
        <v>23.62</v>
      </c>
      <c r="V3" s="144">
        <v>19312</v>
      </c>
      <c r="W3" s="144">
        <v>23.75</v>
      </c>
      <c r="X3" s="144">
        <v>17840</v>
      </c>
      <c r="Y3" s="144">
        <v>25.02</v>
      </c>
    </row>
    <row r="4" spans="1:26" x14ac:dyDescent="0.25">
      <c r="A4" s="30" t="s">
        <v>171</v>
      </c>
      <c r="B4" s="46">
        <v>40926</v>
      </c>
      <c r="C4" s="47" t="s">
        <v>1134</v>
      </c>
      <c r="D4" s="16">
        <v>280</v>
      </c>
      <c r="E4" s="16" t="s">
        <v>362</v>
      </c>
      <c r="F4" s="16" t="s">
        <v>365</v>
      </c>
      <c r="G4" s="16" t="s">
        <v>696</v>
      </c>
      <c r="H4" s="16">
        <v>16430</v>
      </c>
      <c r="I4" s="16">
        <v>83289</v>
      </c>
      <c r="J4" s="33" t="s">
        <v>1240</v>
      </c>
      <c r="K4" s="33" t="s">
        <v>1240</v>
      </c>
      <c r="L4" s="16"/>
      <c r="M4" s="26">
        <f>'CPS &gt; Bq'!$I$9*$D4^2+'CPS &gt; Bq'!$J$9*$D4+'CPS &gt; Bq'!$K$9</f>
        <v>1923.8520000000001</v>
      </c>
      <c r="N4" s="18" t="str">
        <f>A4</f>
        <v>DBP-26 03</v>
      </c>
      <c r="O4" s="16" t="s">
        <v>366</v>
      </c>
      <c r="P4" s="16">
        <v>14.297800000000001</v>
      </c>
      <c r="Q4" s="21">
        <v>3727</v>
      </c>
      <c r="R4" s="22">
        <v>8585.4</v>
      </c>
      <c r="S4" s="22">
        <v>27.18</v>
      </c>
      <c r="T4" s="22">
        <v>19123</v>
      </c>
      <c r="U4" s="22">
        <v>23.61</v>
      </c>
      <c r="V4" s="22">
        <v>18496</v>
      </c>
      <c r="W4" s="22">
        <v>23.72</v>
      </c>
      <c r="X4" s="22">
        <v>17061</v>
      </c>
      <c r="Y4" s="22">
        <v>25.27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5"/>
  <sheetViews>
    <sheetView workbookViewId="0">
      <selection activeCell="M2" sqref="M2"/>
    </sheetView>
  </sheetViews>
  <sheetFormatPr defaultColWidth="8.85546875" defaultRowHeight="15" x14ac:dyDescent="0.25"/>
  <cols>
    <col min="2" max="2" width="10.7109375" bestFit="1" customWidth="1"/>
    <col min="3" max="3" width="11" customWidth="1"/>
    <col min="6" max="6" width="45.8554687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67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394</v>
      </c>
      <c r="B2" s="27">
        <v>40992</v>
      </c>
      <c r="C2" s="16" t="s">
        <v>1134</v>
      </c>
      <c r="D2" s="16">
        <v>300</v>
      </c>
      <c r="E2" s="16" t="s">
        <v>259</v>
      </c>
      <c r="F2" s="16" t="s">
        <v>397</v>
      </c>
      <c r="G2" s="16"/>
      <c r="H2" s="16"/>
      <c r="I2" s="16"/>
      <c r="J2" s="16" t="s">
        <v>944</v>
      </c>
      <c r="K2" s="16"/>
      <c r="L2" s="16"/>
      <c r="M2" s="26">
        <f>'CPS &gt; Bq'!$I$9*$D2^2+'CPS &gt; Bq'!$J$9*$D2+'CPS &gt; Bq'!$K$9</f>
        <v>2061.87</v>
      </c>
    </row>
    <row r="3" spans="1:26" x14ac:dyDescent="0.25">
      <c r="A3" s="16" t="s">
        <v>256</v>
      </c>
      <c r="B3" s="27">
        <v>40992</v>
      </c>
      <c r="C3" s="16" t="s">
        <v>1134</v>
      </c>
      <c r="D3" s="16">
        <v>470</v>
      </c>
      <c r="E3" s="16" t="s">
        <v>260</v>
      </c>
      <c r="F3" s="16" t="s">
        <v>397</v>
      </c>
      <c r="G3" s="16"/>
      <c r="H3" s="16"/>
      <c r="I3" s="16"/>
      <c r="J3" s="16" t="s">
        <v>944</v>
      </c>
      <c r="K3" s="16"/>
      <c r="L3" s="16"/>
      <c r="M3" s="26">
        <f>'CPS &gt; Bq'!$I$9*$D3^2+'CPS &gt; Bq'!$J$9*$D3+'CPS &gt; Bq'!$K$9</f>
        <v>3238.2530000000002</v>
      </c>
    </row>
    <row r="4" spans="1:26" x14ac:dyDescent="0.25">
      <c r="A4" s="16" t="s">
        <v>257</v>
      </c>
      <c r="B4" s="27">
        <v>40992</v>
      </c>
      <c r="C4" s="16" t="s">
        <v>1134</v>
      </c>
      <c r="D4" s="16">
        <v>400</v>
      </c>
      <c r="E4" s="16" t="s">
        <v>261</v>
      </c>
      <c r="F4" s="16" t="s">
        <v>397</v>
      </c>
      <c r="G4" s="16"/>
      <c r="H4" s="16"/>
      <c r="I4" s="16"/>
      <c r="J4" s="16" t="s">
        <v>944</v>
      </c>
      <c r="K4" s="16"/>
      <c r="L4" s="16"/>
      <c r="M4" s="26">
        <f>'CPS &gt; Bq'!$I$9*$D4^2+'CPS &gt; Bq'!$J$9*$D4+'CPS &gt; Bq'!$K$9</f>
        <v>2753.16</v>
      </c>
    </row>
    <row r="5" spans="1:26" x14ac:dyDescent="0.25">
      <c r="A5" s="16" t="s">
        <v>258</v>
      </c>
      <c r="B5" s="27">
        <v>40992</v>
      </c>
      <c r="C5" s="16" t="s">
        <v>1134</v>
      </c>
      <c r="D5" s="16">
        <v>2400</v>
      </c>
      <c r="E5" s="16" t="s">
        <v>262</v>
      </c>
      <c r="F5" s="16" t="s">
        <v>397</v>
      </c>
      <c r="G5" s="16"/>
      <c r="H5" s="16"/>
      <c r="I5" s="16"/>
      <c r="J5" s="16" t="s">
        <v>944</v>
      </c>
      <c r="K5" s="16"/>
      <c r="L5" s="16"/>
      <c r="M5" s="26">
        <f>'CPS &gt; Bq'!$I$9*$D5^2+'CPS &gt; Bq'!$J$9*$D5+'CPS &gt; Bq'!$K$9</f>
        <v>16998.96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"/>
  <sheetViews>
    <sheetView workbookViewId="0">
      <selection activeCell="M2" sqref="M2"/>
    </sheetView>
  </sheetViews>
  <sheetFormatPr defaultColWidth="8.85546875" defaultRowHeight="15" x14ac:dyDescent="0.25"/>
  <cols>
    <col min="2" max="2" width="15.140625" customWidth="1"/>
    <col min="3" max="3" width="11.140625" customWidth="1"/>
    <col min="6" max="6" width="34.8554687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t="s">
        <v>398</v>
      </c>
      <c r="B2" s="54">
        <v>40993</v>
      </c>
      <c r="C2" t="s">
        <v>1134</v>
      </c>
      <c r="D2">
        <v>499</v>
      </c>
      <c r="E2" t="s">
        <v>399</v>
      </c>
      <c r="F2" t="s">
        <v>397</v>
      </c>
      <c r="J2" t="s">
        <v>944</v>
      </c>
      <c r="M2" s="26">
        <f>'CPS &gt; Bq'!$I$9*$D2^2+'CPS &gt; Bq'!$J$9*$D2+'CPS &gt; Bq'!$K$9</f>
        <v>3439.5072</v>
      </c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"/>
  <sheetViews>
    <sheetView workbookViewId="0">
      <selection activeCell="L7" sqref="L7"/>
    </sheetView>
  </sheetViews>
  <sheetFormatPr defaultColWidth="8.85546875" defaultRowHeight="15" x14ac:dyDescent="0.25"/>
  <cols>
    <col min="2" max="2" width="15" customWidth="1"/>
    <col min="3" max="3" width="10.85546875" customWidth="1"/>
    <col min="6" max="6" width="33.4257812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t="s">
        <v>303</v>
      </c>
      <c r="B2" s="54">
        <v>41004</v>
      </c>
      <c r="C2" t="s">
        <v>1134</v>
      </c>
      <c r="D2">
        <v>360</v>
      </c>
      <c r="F2" t="s">
        <v>628</v>
      </c>
      <c r="J2" t="s">
        <v>944</v>
      </c>
      <c r="M2" s="26">
        <f>'CPS &gt; Bq'!$I$9*$D2^2+'CPS &gt; Bq'!$J$9*$D2+'CPS &gt; Bq'!$K$9</f>
        <v>2476.404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L21"/>
  <sheetViews>
    <sheetView workbookViewId="0"/>
  </sheetViews>
  <sheetFormatPr defaultColWidth="8.85546875" defaultRowHeight="15" x14ac:dyDescent="0.25"/>
  <cols>
    <col min="1" max="1" width="10.28515625" customWidth="1"/>
    <col min="2" max="2" width="9" bestFit="1" customWidth="1"/>
    <col min="3" max="3" width="9.85546875" customWidth="1"/>
    <col min="4" max="4" width="9" bestFit="1" customWidth="1"/>
    <col min="5" max="5" width="22.7109375" customWidth="1"/>
    <col min="8" max="9" width="9" bestFit="1" customWidth="1"/>
    <col min="11" max="11" width="10.28515625" customWidth="1"/>
    <col min="13" max="14" width="12.28515625" customWidth="1"/>
    <col min="15" max="15" width="12.42578125" customWidth="1"/>
    <col min="16" max="16" width="10.42578125" customWidth="1"/>
    <col min="17" max="17" width="9" bestFit="1" customWidth="1"/>
    <col min="18" max="25" width="9.42578125" bestFit="1" customWidth="1"/>
  </cols>
  <sheetData>
    <row r="1" spans="1:38" s="1" customFormat="1" ht="42.95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1296</v>
      </c>
      <c r="K1" s="12" t="s">
        <v>1385</v>
      </c>
      <c r="L1" s="12" t="s">
        <v>1386</v>
      </c>
      <c r="M1" s="13" t="s">
        <v>1185</v>
      </c>
      <c r="N1" s="13" t="s">
        <v>1409</v>
      </c>
      <c r="O1" s="14" t="s">
        <v>964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  <c r="AA1" s="5"/>
    </row>
    <row r="2" spans="1:38" x14ac:dyDescent="0.25">
      <c r="A2" s="16" t="s">
        <v>1308</v>
      </c>
      <c r="B2" s="17">
        <v>40822</v>
      </c>
      <c r="C2" s="16" t="s">
        <v>1134</v>
      </c>
      <c r="D2" s="16">
        <v>290</v>
      </c>
      <c r="E2" s="16" t="s">
        <v>1192</v>
      </c>
      <c r="F2" s="16"/>
      <c r="G2" s="12" t="s">
        <v>696</v>
      </c>
      <c r="H2" s="16">
        <v>16579</v>
      </c>
      <c r="I2" s="16">
        <v>83090</v>
      </c>
      <c r="J2" s="16"/>
      <c r="K2" s="16"/>
      <c r="L2" s="16"/>
      <c r="M2" s="26">
        <f>'CPS &gt; Bq'!$I$9*$D2^2+'CPS &gt; Bq'!$J$9*$D2+'CPS &gt; Bq'!$K$9</f>
        <v>1992.8510000000001</v>
      </c>
      <c r="N2" s="16" t="str">
        <f>A2</f>
        <v>DBP-03-01</v>
      </c>
      <c r="O2" s="19"/>
      <c r="P2" s="19"/>
      <c r="Q2" s="37"/>
      <c r="R2" s="37"/>
      <c r="S2" s="37"/>
      <c r="T2" s="37"/>
      <c r="U2" s="37"/>
      <c r="V2" s="37"/>
      <c r="W2" s="37"/>
      <c r="X2" s="37"/>
      <c r="Y2" s="37"/>
      <c r="Z2" s="9"/>
    </row>
    <row r="3" spans="1:38" x14ac:dyDescent="0.25">
      <c r="A3" s="16" t="s">
        <v>1309</v>
      </c>
      <c r="B3" s="17">
        <v>40822</v>
      </c>
      <c r="C3" s="16" t="s">
        <v>1134</v>
      </c>
      <c r="D3" s="16">
        <v>462</v>
      </c>
      <c r="E3" s="16" t="s">
        <v>1192</v>
      </c>
      <c r="F3" s="16"/>
      <c r="G3" s="12" t="s">
        <v>696</v>
      </c>
      <c r="H3" s="16">
        <v>16472</v>
      </c>
      <c r="I3" s="16">
        <v>83086</v>
      </c>
      <c r="J3" s="16"/>
      <c r="K3" s="16"/>
      <c r="L3" s="16"/>
      <c r="M3" s="26">
        <f>'CPS &gt; Bq'!$I$9*$D3^2+'CPS &gt; Bq'!$J$9*$D3+'CPS &gt; Bq'!$K$9</f>
        <v>3182.7642000000001</v>
      </c>
      <c r="N3" s="16" t="str">
        <f t="shared" ref="N3:N20" si="0">A3</f>
        <v>DBP-03-02</v>
      </c>
      <c r="O3" s="19"/>
      <c r="P3" s="19"/>
      <c r="Q3" s="37"/>
      <c r="R3" s="37"/>
      <c r="S3" s="37"/>
      <c r="T3" s="37"/>
      <c r="U3" s="37"/>
      <c r="V3" s="37"/>
      <c r="W3" s="37"/>
      <c r="X3" s="37"/>
      <c r="Y3" s="37"/>
      <c r="Z3" s="9"/>
    </row>
    <row r="4" spans="1:38" x14ac:dyDescent="0.25">
      <c r="A4" s="138" t="s">
        <v>1310</v>
      </c>
      <c r="B4" s="139">
        <v>40822</v>
      </c>
      <c r="C4" s="138" t="s">
        <v>1134</v>
      </c>
      <c r="D4" s="138">
        <v>2107</v>
      </c>
      <c r="E4" s="138" t="s">
        <v>1192</v>
      </c>
      <c r="F4" s="138"/>
      <c r="G4" s="140" t="s">
        <v>696</v>
      </c>
      <c r="H4" s="138">
        <v>16482</v>
      </c>
      <c r="I4" s="138">
        <v>83086</v>
      </c>
      <c r="J4" s="141" t="s">
        <v>1295</v>
      </c>
      <c r="K4" s="138"/>
      <c r="L4" s="138"/>
      <c r="M4" s="26">
        <f>'CPS &gt; Bq'!$I$9*$D4^2+'CPS &gt; Bq'!$J$9*$D4+'CPS &gt; Bq'!$K$9</f>
        <v>14861.935200000002</v>
      </c>
      <c r="N4" s="138" t="str">
        <f t="shared" si="0"/>
        <v>DBP-03-03</v>
      </c>
      <c r="O4" s="142" t="s">
        <v>661</v>
      </c>
      <c r="P4" s="142">
        <v>4.7699999999999999E-2</v>
      </c>
      <c r="Q4" s="143">
        <v>3263</v>
      </c>
      <c r="R4" s="144">
        <v>20154</v>
      </c>
      <c r="S4" s="144">
        <v>24.53</v>
      </c>
      <c r="T4" s="144">
        <v>27090</v>
      </c>
      <c r="U4" s="144">
        <v>23.58</v>
      </c>
      <c r="V4" s="144">
        <v>26253</v>
      </c>
      <c r="W4" s="144">
        <v>23.7</v>
      </c>
      <c r="X4" s="144">
        <v>25437</v>
      </c>
      <c r="Y4" s="144">
        <v>24.43</v>
      </c>
      <c r="Z4" s="10"/>
      <c r="AA4" s="7"/>
    </row>
    <row r="5" spans="1:38" x14ac:dyDescent="0.25">
      <c r="A5" s="16" t="s">
        <v>1311</v>
      </c>
      <c r="B5" s="17">
        <v>40822</v>
      </c>
      <c r="C5" s="16" t="s">
        <v>1134</v>
      </c>
      <c r="D5" s="16">
        <v>1786</v>
      </c>
      <c r="E5" s="16" t="s">
        <v>1192</v>
      </c>
      <c r="F5" s="16"/>
      <c r="G5" s="12" t="s">
        <v>696</v>
      </c>
      <c r="H5" s="16">
        <v>16480</v>
      </c>
      <c r="I5" s="16">
        <v>83087</v>
      </c>
      <c r="J5" s="16" t="s">
        <v>1240</v>
      </c>
      <c r="K5" s="16" t="s">
        <v>1240</v>
      </c>
      <c r="L5" s="16"/>
      <c r="M5" s="26">
        <f>'CPS &gt; Bq'!$I$9*$D5^2+'CPS &gt; Bq'!$J$9*$D5+'CPS &gt; Bq'!$K$9</f>
        <v>12540.399000000001</v>
      </c>
      <c r="N5" s="16" t="str">
        <f t="shared" si="0"/>
        <v>DBP-03-04</v>
      </c>
      <c r="O5" s="19" t="s">
        <v>965</v>
      </c>
      <c r="P5" s="19">
        <v>0.45229999999999998</v>
      </c>
      <c r="Q5" s="21">
        <v>5086</v>
      </c>
      <c r="R5" s="22">
        <v>7593</v>
      </c>
      <c r="S5" s="22">
        <v>25.77</v>
      </c>
      <c r="T5" s="22">
        <v>11351</v>
      </c>
      <c r="U5" s="22">
        <v>23.63</v>
      </c>
      <c r="V5" s="22">
        <v>10929</v>
      </c>
      <c r="W5" s="22">
        <v>23.74</v>
      </c>
      <c r="X5" s="22">
        <v>10638</v>
      </c>
      <c r="Y5" s="22">
        <v>25.15</v>
      </c>
      <c r="Z5" s="9"/>
    </row>
    <row r="6" spans="1:38" x14ac:dyDescent="0.25">
      <c r="A6" s="108" t="s">
        <v>1312</v>
      </c>
      <c r="B6" s="109">
        <v>40822</v>
      </c>
      <c r="C6" s="108" t="s">
        <v>1134</v>
      </c>
      <c r="D6" s="108">
        <v>581</v>
      </c>
      <c r="E6" s="108" t="s">
        <v>1192</v>
      </c>
      <c r="F6" s="108"/>
      <c r="G6" s="110" t="s">
        <v>696</v>
      </c>
      <c r="H6" s="108">
        <v>16480</v>
      </c>
      <c r="I6" s="108">
        <v>83078</v>
      </c>
      <c r="J6" s="126" t="s">
        <v>1295</v>
      </c>
      <c r="K6" s="108"/>
      <c r="L6" s="108"/>
      <c r="M6" s="26">
        <f>'CPS &gt; Bq'!$I$9*$D6^2+'CPS &gt; Bq'!$J$9*$D6+'CPS &gt; Bq'!$K$9</f>
        <v>4009.4810000000002</v>
      </c>
      <c r="N6" s="108" t="str">
        <f t="shared" si="0"/>
        <v>DBP-03-05</v>
      </c>
      <c r="O6" s="124" t="s">
        <v>693</v>
      </c>
      <c r="P6" s="137" t="s">
        <v>799</v>
      </c>
      <c r="Q6" s="118">
        <v>8009</v>
      </c>
      <c r="R6" s="119">
        <v>3356.9</v>
      </c>
      <c r="S6" s="119">
        <v>25.85</v>
      </c>
      <c r="T6" s="119">
        <v>4726.1000000000004</v>
      </c>
      <c r="U6" s="119">
        <v>23.74</v>
      </c>
      <c r="V6" s="119">
        <v>4557.3999999999996</v>
      </c>
      <c r="W6" s="119">
        <v>23.83</v>
      </c>
      <c r="X6" s="119">
        <v>4527.1000000000004</v>
      </c>
      <c r="Y6" s="119">
        <v>26.01</v>
      </c>
      <c r="Z6" s="11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8" x14ac:dyDescent="0.25">
      <c r="A7" s="16" t="s">
        <v>1313</v>
      </c>
      <c r="B7" s="17">
        <v>40822</v>
      </c>
      <c r="C7" s="16" t="s">
        <v>1134</v>
      </c>
      <c r="D7" s="16">
        <v>411</v>
      </c>
      <c r="E7" s="16" t="s">
        <v>1192</v>
      </c>
      <c r="F7" s="16"/>
      <c r="G7" s="12" t="s">
        <v>696</v>
      </c>
      <c r="H7" s="16">
        <v>16490</v>
      </c>
      <c r="I7" s="16">
        <v>83077</v>
      </c>
      <c r="J7" s="16"/>
      <c r="K7" s="16"/>
      <c r="L7" s="16"/>
      <c r="M7" s="26">
        <f>'CPS &gt; Bq'!$I$9*$D7^2+'CPS &gt; Bq'!$J$9*$D7+'CPS &gt; Bq'!$K$9</f>
        <v>2829.3240000000001</v>
      </c>
      <c r="N7" s="16" t="str">
        <f t="shared" si="0"/>
        <v>DBP-03-06</v>
      </c>
      <c r="O7" s="19"/>
      <c r="P7" s="19"/>
      <c r="Q7" s="19"/>
      <c r="R7" s="53"/>
      <c r="S7" s="53"/>
      <c r="T7" s="53"/>
      <c r="U7" s="53"/>
      <c r="V7" s="53"/>
      <c r="W7" s="53"/>
      <c r="X7" s="53"/>
      <c r="Y7" s="53"/>
      <c r="Z7" s="9"/>
    </row>
    <row r="8" spans="1:38" x14ac:dyDescent="0.25">
      <c r="A8" s="16" t="s">
        <v>1314</v>
      </c>
      <c r="B8" s="17">
        <v>40822</v>
      </c>
      <c r="C8" s="16" t="s">
        <v>1134</v>
      </c>
      <c r="D8" s="16">
        <v>1073</v>
      </c>
      <c r="E8" s="16" t="s">
        <v>1620</v>
      </c>
      <c r="F8" s="16"/>
      <c r="G8" s="12" t="s">
        <v>696</v>
      </c>
      <c r="H8" s="16">
        <v>16490</v>
      </c>
      <c r="I8" s="16">
        <v>83093</v>
      </c>
      <c r="J8" s="16"/>
      <c r="K8" s="16" t="s">
        <v>348</v>
      </c>
      <c r="L8" s="16"/>
      <c r="M8" s="26">
        <f>'CPS &gt; Bq'!$I$9*$D8^2+'CPS &gt; Bq'!$J$9*$D8+'CPS &gt; Bq'!$K$9</f>
        <v>7457.5645999999997</v>
      </c>
      <c r="N8" s="16" t="str">
        <f t="shared" si="0"/>
        <v>DBP-03-07</v>
      </c>
      <c r="O8" s="20"/>
      <c r="P8" s="20"/>
      <c r="Q8" s="24">
        <v>3065</v>
      </c>
      <c r="R8" s="22">
        <v>4925.3</v>
      </c>
      <c r="S8" s="22">
        <v>29.78</v>
      </c>
      <c r="T8" s="22">
        <v>7136.8</v>
      </c>
      <c r="U8" s="22">
        <v>23.91</v>
      </c>
      <c r="V8" s="22">
        <v>7033.9</v>
      </c>
      <c r="W8" s="22">
        <v>23.93</v>
      </c>
      <c r="X8" s="22">
        <v>7385.1</v>
      </c>
      <c r="Y8" s="22">
        <v>27.73</v>
      </c>
      <c r="Z8" s="11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25">
      <c r="A9" s="16" t="s">
        <v>1315</v>
      </c>
      <c r="B9" s="17">
        <v>40822</v>
      </c>
      <c r="C9" s="16" t="s">
        <v>1134</v>
      </c>
      <c r="D9" s="16">
        <v>272</v>
      </c>
      <c r="E9" s="16" t="s">
        <v>1620</v>
      </c>
      <c r="F9" s="16"/>
      <c r="G9" s="12" t="s">
        <v>696</v>
      </c>
      <c r="H9" s="16">
        <v>16488</v>
      </c>
      <c r="I9" s="16">
        <v>83094</v>
      </c>
      <c r="J9" s="16"/>
      <c r="K9" s="16"/>
      <c r="L9" s="16"/>
      <c r="M9" s="26">
        <f>'CPS &gt; Bq'!$I$9*$D9^2+'CPS &gt; Bq'!$J$9*$D9+'CPS &gt; Bq'!$K$9</f>
        <v>1868.6672000000001</v>
      </c>
      <c r="N9" s="16" t="str">
        <f t="shared" si="0"/>
        <v>DBP-03-08</v>
      </c>
      <c r="O9" s="19"/>
      <c r="P9" s="19"/>
      <c r="Q9" s="19"/>
      <c r="R9" s="53"/>
      <c r="S9" s="53"/>
      <c r="T9" s="53"/>
      <c r="U9" s="53"/>
      <c r="V9" s="53"/>
      <c r="W9" s="53"/>
      <c r="X9" s="53"/>
      <c r="Y9" s="53"/>
      <c r="Z9" s="9"/>
    </row>
    <row r="10" spans="1:38" x14ac:dyDescent="0.25">
      <c r="A10" s="138" t="s">
        <v>1316</v>
      </c>
      <c r="B10" s="139">
        <v>40822</v>
      </c>
      <c r="C10" s="138" t="s">
        <v>1134</v>
      </c>
      <c r="D10" s="138">
        <v>2689</v>
      </c>
      <c r="E10" s="138" t="s">
        <v>1410</v>
      </c>
      <c r="F10" s="138"/>
      <c r="G10" s="140" t="s">
        <v>696</v>
      </c>
      <c r="H10" s="138">
        <v>16491</v>
      </c>
      <c r="I10" s="138">
        <v>83093</v>
      </c>
      <c r="J10" s="141" t="s">
        <v>1295</v>
      </c>
      <c r="K10" s="138"/>
      <c r="L10" s="138"/>
      <c r="M10" s="26">
        <f>'CPS &gt; Bq'!$I$9*$D10^2+'CPS &gt; Bq'!$J$9*$D10+'CPS &gt; Bq'!$K$9</f>
        <v>19123.630200000003</v>
      </c>
      <c r="N10" s="138" t="str">
        <f t="shared" si="0"/>
        <v>DBP-03-09</v>
      </c>
      <c r="O10" s="145" t="s">
        <v>464</v>
      </c>
      <c r="P10" s="145">
        <v>1.01E-2</v>
      </c>
      <c r="Q10" s="143">
        <v>1662</v>
      </c>
      <c r="R10" s="144">
        <v>12702</v>
      </c>
      <c r="S10" s="144">
        <v>25.69</v>
      </c>
      <c r="T10" s="144">
        <v>17020</v>
      </c>
      <c r="U10" s="144">
        <v>23.8</v>
      </c>
      <c r="V10" s="144">
        <v>16641</v>
      </c>
      <c r="W10" s="144">
        <v>23.8</v>
      </c>
      <c r="X10" s="144">
        <v>16612</v>
      </c>
      <c r="Y10" s="144">
        <v>26.04</v>
      </c>
      <c r="Z10" s="9"/>
    </row>
    <row r="11" spans="1:38" x14ac:dyDescent="0.25">
      <c r="A11" s="16" t="s">
        <v>1317</v>
      </c>
      <c r="B11" s="17">
        <v>40822</v>
      </c>
      <c r="C11" s="16" t="s">
        <v>1134</v>
      </c>
      <c r="D11" s="16">
        <v>486</v>
      </c>
      <c r="E11" s="16" t="s">
        <v>1620</v>
      </c>
      <c r="F11" s="16"/>
      <c r="G11" s="12" t="s">
        <v>696</v>
      </c>
      <c r="H11" s="16">
        <v>16490</v>
      </c>
      <c r="I11" s="16">
        <v>83093</v>
      </c>
      <c r="J11" s="16"/>
      <c r="K11" s="16"/>
      <c r="L11" s="16"/>
      <c r="M11" s="26">
        <f>'CPS &gt; Bq'!$I$9*$D11^2+'CPS &gt; Bq'!$J$9*$D11+'CPS &gt; Bq'!$K$9</f>
        <v>3349.2690000000002</v>
      </c>
      <c r="N11" s="16" t="str">
        <f t="shared" si="0"/>
        <v>DBP-03-10</v>
      </c>
      <c r="O11" s="19"/>
      <c r="P11" s="19"/>
      <c r="Q11" s="19"/>
      <c r="R11" s="53"/>
      <c r="S11" s="53"/>
      <c r="T11" s="53"/>
      <c r="U11" s="53"/>
      <c r="V11" s="53"/>
      <c r="W11" s="53"/>
      <c r="X11" s="53"/>
      <c r="Y11" s="53"/>
      <c r="Z11" s="9"/>
    </row>
    <row r="12" spans="1:38" x14ac:dyDescent="0.25">
      <c r="A12" s="16" t="s">
        <v>1318</v>
      </c>
      <c r="B12" s="17">
        <v>40822</v>
      </c>
      <c r="C12" s="16" t="s">
        <v>1134</v>
      </c>
      <c r="D12" s="16">
        <v>538</v>
      </c>
      <c r="E12" s="16" t="s">
        <v>1410</v>
      </c>
      <c r="F12" s="16"/>
      <c r="G12" s="12" t="s">
        <v>696</v>
      </c>
      <c r="H12" s="16">
        <v>16493</v>
      </c>
      <c r="I12" s="16">
        <v>83090</v>
      </c>
      <c r="J12" s="16"/>
      <c r="K12" s="16"/>
      <c r="L12" s="16"/>
      <c r="M12" s="26">
        <f>'CPS &gt; Bq'!$I$9*$D12^2+'CPS &gt; Bq'!$J$9*$D12+'CPS &gt; Bq'!$K$9</f>
        <v>3710.4245999999998</v>
      </c>
      <c r="N12" s="16" t="str">
        <f t="shared" si="0"/>
        <v>DBP-03-11</v>
      </c>
      <c r="O12" s="19"/>
      <c r="P12" s="19"/>
      <c r="Q12" s="19"/>
      <c r="R12" s="53"/>
      <c r="S12" s="53"/>
      <c r="T12" s="53"/>
      <c r="U12" s="53"/>
      <c r="V12" s="53"/>
      <c r="W12" s="53"/>
      <c r="X12" s="53"/>
      <c r="Y12" s="53"/>
      <c r="Z12" s="9"/>
    </row>
    <row r="13" spans="1:38" x14ac:dyDescent="0.25">
      <c r="A13" s="16" t="s">
        <v>1319</v>
      </c>
      <c r="B13" s="17">
        <v>40822</v>
      </c>
      <c r="C13" s="16" t="s">
        <v>1134</v>
      </c>
      <c r="D13" s="16">
        <v>525</v>
      </c>
      <c r="E13" s="16" t="s">
        <v>1620</v>
      </c>
      <c r="F13" s="16"/>
      <c r="G13" s="12" t="s">
        <v>696</v>
      </c>
      <c r="H13" s="16">
        <v>16486</v>
      </c>
      <c r="I13" s="16">
        <v>8093</v>
      </c>
      <c r="J13" s="16" t="s">
        <v>1240</v>
      </c>
      <c r="K13" s="16"/>
      <c r="L13" s="16"/>
      <c r="M13" s="26">
        <f>'CPS &gt; Bq'!$I$9*$D13^2+'CPS &gt; Bq'!$J$9*$D13+'CPS &gt; Bq'!$K$9</f>
        <v>3620.085</v>
      </c>
      <c r="N13" s="16" t="str">
        <f t="shared" si="0"/>
        <v>DBP-03-12</v>
      </c>
      <c r="O13" s="19" t="s">
        <v>464</v>
      </c>
      <c r="P13" s="19">
        <v>2.07E-2</v>
      </c>
      <c r="Q13" s="84">
        <v>58886</v>
      </c>
      <c r="R13" s="87">
        <v>2344.6999999999998</v>
      </c>
      <c r="S13" s="87">
        <v>24</v>
      </c>
      <c r="T13" s="87">
        <v>3156.4</v>
      </c>
      <c r="U13" s="87">
        <v>23.52</v>
      </c>
      <c r="V13" s="87">
        <v>3095.1</v>
      </c>
      <c r="W13" s="87">
        <v>23.66</v>
      </c>
      <c r="X13" s="87">
        <v>2954</v>
      </c>
      <c r="Y13" s="87">
        <v>23.97</v>
      </c>
      <c r="Z13" s="9"/>
    </row>
    <row r="14" spans="1:38" x14ac:dyDescent="0.25">
      <c r="A14" s="16" t="s">
        <v>1320</v>
      </c>
      <c r="B14" s="17">
        <v>40822</v>
      </c>
      <c r="C14" s="16" t="s">
        <v>1134</v>
      </c>
      <c r="D14" s="16">
        <v>1339</v>
      </c>
      <c r="E14" s="16" t="s">
        <v>1620</v>
      </c>
      <c r="F14" s="16"/>
      <c r="G14" s="12" t="s">
        <v>696</v>
      </c>
      <c r="H14" s="30">
        <v>16490</v>
      </c>
      <c r="I14" s="16">
        <v>83093</v>
      </c>
      <c r="J14" s="16"/>
      <c r="K14" s="16"/>
      <c r="L14" s="16"/>
      <c r="M14" s="26">
        <f>'CPS &gt; Bq'!$I$9*$D14^2+'CPS &gt; Bq'!$J$9*$D14+'CPS &gt; Bq'!$K$9</f>
        <v>9341.9352000000017</v>
      </c>
      <c r="N14" s="16" t="str">
        <f t="shared" si="0"/>
        <v>DBP-03-13</v>
      </c>
      <c r="O14" s="19"/>
      <c r="P14" s="19"/>
      <c r="Q14" s="19"/>
      <c r="R14" s="53"/>
      <c r="S14" s="53"/>
      <c r="T14" s="53"/>
      <c r="U14" s="53"/>
      <c r="V14" s="53"/>
      <c r="W14" s="53"/>
      <c r="X14" s="53"/>
      <c r="Y14" s="53"/>
      <c r="Z14" s="9"/>
    </row>
    <row r="15" spans="1:38" x14ac:dyDescent="0.25">
      <c r="A15" s="16" t="s">
        <v>1321</v>
      </c>
      <c r="B15" s="17">
        <v>40822</v>
      </c>
      <c r="C15" s="16" t="s">
        <v>1134</v>
      </c>
      <c r="D15" s="16">
        <v>1316</v>
      </c>
      <c r="E15" s="16" t="s">
        <v>1620</v>
      </c>
      <c r="F15" s="16"/>
      <c r="G15" s="12" t="s">
        <v>696</v>
      </c>
      <c r="H15" s="30">
        <v>16490</v>
      </c>
      <c r="I15" s="16">
        <v>83092</v>
      </c>
      <c r="J15" s="16"/>
      <c r="K15" s="16"/>
      <c r="L15" s="16"/>
      <c r="M15" s="26">
        <f>'CPS &gt; Bq'!$I$9*$D15^2+'CPS &gt; Bq'!$J$9*$D15+'CPS &gt; Bq'!$K$9</f>
        <v>9178.4420000000009</v>
      </c>
      <c r="N15" s="16" t="str">
        <f t="shared" si="0"/>
        <v>DBP-03-14</v>
      </c>
      <c r="O15" s="19"/>
      <c r="P15" s="19"/>
      <c r="Q15" s="19"/>
      <c r="R15" s="53"/>
      <c r="S15" s="53"/>
      <c r="T15" s="53"/>
      <c r="U15" s="53"/>
      <c r="V15" s="53"/>
      <c r="W15" s="53"/>
      <c r="X15" s="53"/>
      <c r="Y15" s="53"/>
      <c r="Z15" s="9"/>
    </row>
    <row r="16" spans="1:38" x14ac:dyDescent="0.25">
      <c r="A16" s="16" t="s">
        <v>1322</v>
      </c>
      <c r="B16" s="17">
        <v>40822</v>
      </c>
      <c r="C16" s="16" t="s">
        <v>1135</v>
      </c>
      <c r="D16" s="16">
        <v>844</v>
      </c>
      <c r="E16" s="16" t="s">
        <v>1620</v>
      </c>
      <c r="F16" s="16"/>
      <c r="G16" s="12" t="s">
        <v>696</v>
      </c>
      <c r="H16" s="30">
        <v>16490</v>
      </c>
      <c r="I16" s="16">
        <v>83087</v>
      </c>
      <c r="J16" s="16"/>
      <c r="K16" s="16"/>
      <c r="L16" s="16"/>
      <c r="M16" s="26">
        <f>'CPS &gt; Bq'!$I$9*$D16^2+'CPS &gt; Bq'!$J$9*$D16+'CPS &gt; Bq'!$K$9</f>
        <v>5846.6412</v>
      </c>
      <c r="N16" s="16" t="str">
        <f t="shared" si="0"/>
        <v>DBP-03-15</v>
      </c>
      <c r="O16" s="19"/>
      <c r="P16" s="19"/>
      <c r="Q16" s="19"/>
      <c r="R16" s="53"/>
      <c r="S16" s="53"/>
      <c r="T16" s="53"/>
      <c r="U16" s="53"/>
      <c r="V16" s="53"/>
      <c r="W16" s="53"/>
      <c r="X16" s="53"/>
      <c r="Y16" s="53"/>
      <c r="Z16" s="9"/>
    </row>
    <row r="17" spans="1:26" x14ac:dyDescent="0.25">
      <c r="A17" s="16" t="s">
        <v>1127</v>
      </c>
      <c r="B17" s="17">
        <v>40822</v>
      </c>
      <c r="C17" s="16" t="s">
        <v>1135</v>
      </c>
      <c r="D17" s="16">
        <v>574</v>
      </c>
      <c r="E17" s="16" t="s">
        <v>1620</v>
      </c>
      <c r="F17" s="16"/>
      <c r="G17" s="12" t="s">
        <v>696</v>
      </c>
      <c r="H17" s="30">
        <v>16488</v>
      </c>
      <c r="I17" s="16">
        <v>83091</v>
      </c>
      <c r="J17" s="16"/>
      <c r="K17" s="16"/>
      <c r="L17" s="16"/>
      <c r="M17" s="26">
        <f>'CPS &gt; Bq'!$I$9*$D17^2+'CPS &gt; Bq'!$J$9*$D17+'CPS &gt; Bq'!$K$9</f>
        <v>3960.7721999999999</v>
      </c>
      <c r="N17" s="16" t="str">
        <f t="shared" si="0"/>
        <v>DBP-03-16</v>
      </c>
      <c r="O17" s="19"/>
      <c r="P17" s="19"/>
      <c r="Q17" s="19"/>
      <c r="R17" s="53"/>
      <c r="S17" s="53"/>
      <c r="T17" s="53"/>
      <c r="U17" s="53"/>
      <c r="V17" s="53"/>
      <c r="W17" s="53"/>
      <c r="X17" s="53"/>
      <c r="Y17" s="53"/>
      <c r="Z17" s="9"/>
    </row>
    <row r="18" spans="1:26" x14ac:dyDescent="0.25">
      <c r="A18" s="16" t="s">
        <v>1128</v>
      </c>
      <c r="B18" s="17">
        <v>40822</v>
      </c>
      <c r="C18" s="16" t="s">
        <v>1135</v>
      </c>
      <c r="D18" s="16">
        <v>408</v>
      </c>
      <c r="E18" s="16" t="s">
        <v>1620</v>
      </c>
      <c r="F18" s="16"/>
      <c r="G18" s="12" t="s">
        <v>696</v>
      </c>
      <c r="H18" s="30">
        <v>16486</v>
      </c>
      <c r="I18" s="16">
        <v>83091</v>
      </c>
      <c r="J18" s="16"/>
      <c r="K18" s="16"/>
      <c r="L18" s="16"/>
      <c r="M18" s="26">
        <f>'CPS &gt; Bq'!$I$9*$D18^2+'CPS &gt; Bq'!$J$9*$D18+'CPS &gt; Bq'!$K$9</f>
        <v>2808.5496000000003</v>
      </c>
      <c r="N18" s="16" t="str">
        <f t="shared" si="0"/>
        <v>DBP-03-17</v>
      </c>
      <c r="O18" s="19"/>
      <c r="P18" s="19"/>
      <c r="Q18" s="19"/>
      <c r="R18" s="53"/>
      <c r="S18" s="53"/>
      <c r="T18" s="53"/>
      <c r="U18" s="53"/>
      <c r="V18" s="53"/>
      <c r="W18" s="53"/>
      <c r="X18" s="53"/>
      <c r="Y18" s="53"/>
      <c r="Z18" s="9"/>
    </row>
    <row r="19" spans="1:26" x14ac:dyDescent="0.25">
      <c r="A19" s="138" t="s">
        <v>1129</v>
      </c>
      <c r="B19" s="139">
        <v>40822</v>
      </c>
      <c r="C19" s="138" t="s">
        <v>1134</v>
      </c>
      <c r="D19" s="138">
        <v>6204</v>
      </c>
      <c r="E19" s="138" t="s">
        <v>1620</v>
      </c>
      <c r="F19" s="138"/>
      <c r="G19" s="140" t="s">
        <v>696</v>
      </c>
      <c r="H19" s="138">
        <v>16491</v>
      </c>
      <c r="I19" s="138">
        <v>83087</v>
      </c>
      <c r="J19" s="141" t="s">
        <v>1295</v>
      </c>
      <c r="K19" s="138"/>
      <c r="L19" s="138"/>
      <c r="M19" s="26">
        <f>'CPS &gt; Bq'!$I$9*$D19^2+'CPS &gt; Bq'!$J$9*$D19+'CPS &gt; Bq'!$K$9</f>
        <v>46302.313200000004</v>
      </c>
      <c r="N19" s="138" t="str">
        <f t="shared" si="0"/>
        <v>DBP-03-18</v>
      </c>
      <c r="O19" s="145" t="s">
        <v>674</v>
      </c>
      <c r="P19" s="145">
        <v>9.9599999999999994E-2</v>
      </c>
      <c r="Q19" s="143">
        <v>1257</v>
      </c>
      <c r="R19" s="144">
        <v>28430</v>
      </c>
      <c r="S19" s="144">
        <v>25.51</v>
      </c>
      <c r="T19" s="144">
        <v>38299</v>
      </c>
      <c r="U19" s="144">
        <v>23.67</v>
      </c>
      <c r="V19" s="144">
        <v>37006</v>
      </c>
      <c r="W19" s="144">
        <v>23.76</v>
      </c>
      <c r="X19" s="144">
        <v>34430</v>
      </c>
      <c r="Y19" s="144">
        <v>25.15</v>
      </c>
      <c r="Z19" s="9"/>
    </row>
    <row r="20" spans="1:26" x14ac:dyDescent="0.25">
      <c r="A20" s="16" t="s">
        <v>1130</v>
      </c>
      <c r="B20" s="17">
        <v>40822</v>
      </c>
      <c r="C20" s="16" t="s">
        <v>1135</v>
      </c>
      <c r="D20" s="16">
        <v>386</v>
      </c>
      <c r="E20" s="16" t="s">
        <v>1620</v>
      </c>
      <c r="F20" s="16"/>
      <c r="G20" s="12" t="s">
        <v>696</v>
      </c>
      <c r="H20" s="16">
        <v>16492</v>
      </c>
      <c r="I20" s="16">
        <v>83087</v>
      </c>
      <c r="J20" s="16"/>
      <c r="K20" s="16"/>
      <c r="L20" s="16"/>
      <c r="M20" s="26">
        <f>'CPS &gt; Bq'!$I$9*$D20^2+'CPS &gt; Bq'!$J$9*$D20+'CPS &gt; Bq'!$K$9</f>
        <v>2656.2590000000005</v>
      </c>
      <c r="N20" s="16" t="str">
        <f t="shared" si="0"/>
        <v>DBP-03-19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9"/>
    </row>
    <row r="21" spans="1:26" x14ac:dyDescent="0.25">
      <c r="A21" s="16" t="s">
        <v>1131</v>
      </c>
      <c r="B21" s="17">
        <v>40822</v>
      </c>
      <c r="C21" s="16" t="s">
        <v>1135</v>
      </c>
      <c r="D21" s="16"/>
      <c r="E21" s="16" t="s">
        <v>1411</v>
      </c>
      <c r="F21" s="16" t="s">
        <v>349</v>
      </c>
      <c r="G21" s="16" t="s">
        <v>350</v>
      </c>
      <c r="H21" s="16"/>
      <c r="I21" s="16"/>
      <c r="J21" s="16" t="s">
        <v>1378</v>
      </c>
      <c r="K21" s="16"/>
      <c r="L21" s="16"/>
      <c r="M21" s="26"/>
      <c r="N21" s="16" t="str">
        <f>A21</f>
        <v>DBP-03-20</v>
      </c>
      <c r="O21" s="16"/>
      <c r="P21" s="16"/>
      <c r="Q21" s="19"/>
      <c r="R21" s="19"/>
      <c r="S21" s="19"/>
      <c r="T21" s="19"/>
      <c r="U21" s="19"/>
      <c r="V21" s="19"/>
      <c r="W21" s="19"/>
      <c r="X21" s="19"/>
      <c r="Y21" s="19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46"/>
  <sheetViews>
    <sheetView workbookViewId="0">
      <pane ySplit="1095" topLeftCell="A10" activePane="bottomLeft"/>
      <selection activeCell="M41" sqref="M41"/>
      <selection pane="bottomLeft" activeCell="M12" sqref="M12"/>
    </sheetView>
  </sheetViews>
  <sheetFormatPr defaultColWidth="8.85546875" defaultRowHeight="15" x14ac:dyDescent="0.25"/>
  <cols>
    <col min="1" max="1" width="10.42578125" customWidth="1"/>
    <col min="2" max="2" width="10.7109375" bestFit="1" customWidth="1"/>
    <col min="13" max="13" width="10.85546875" customWidth="1"/>
    <col min="14" max="14" width="12.42578125" customWidth="1"/>
    <col min="15" max="15" width="13.140625" style="63" customWidth="1"/>
    <col min="16" max="16" width="9.85546875" style="63" customWidth="1"/>
    <col min="26" max="26" width="45.85546875" customWidth="1"/>
  </cols>
  <sheetData>
    <row r="1" spans="1:28" s="1" customFormat="1" ht="42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67" t="s">
        <v>685</v>
      </c>
      <c r="O1" s="62" t="s">
        <v>966</v>
      </c>
      <c r="P1" s="62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8" x14ac:dyDescent="0.25">
      <c r="A2" s="16" t="s">
        <v>177</v>
      </c>
      <c r="B2" s="27">
        <v>41019</v>
      </c>
      <c r="C2" s="16" t="s">
        <v>1134</v>
      </c>
      <c r="D2" s="16">
        <v>1000</v>
      </c>
      <c r="E2" s="16"/>
      <c r="F2" s="16"/>
      <c r="G2" s="16"/>
      <c r="H2" s="16">
        <v>16444</v>
      </c>
      <c r="I2" s="16">
        <v>83202</v>
      </c>
      <c r="J2" s="16"/>
      <c r="K2" s="16"/>
      <c r="L2" s="16"/>
      <c r="M2" s="26">
        <f>'CPS &gt; Bq'!$I$9*$D2^2+'CPS &gt; Bq'!$J$9*$D2+'CPS &gt; Bq'!$K$9</f>
        <v>6942.9000000000005</v>
      </c>
      <c r="N2" s="16" t="str">
        <f>A2</f>
        <v>DBP 30-01</v>
      </c>
      <c r="O2" s="93"/>
      <c r="P2" s="93"/>
      <c r="Q2" s="89"/>
      <c r="R2" s="89"/>
      <c r="S2" s="89"/>
      <c r="T2" s="89"/>
      <c r="U2" s="89"/>
      <c r="V2" s="89"/>
      <c r="W2" s="89"/>
      <c r="X2" s="89"/>
      <c r="Y2" s="89"/>
    </row>
    <row r="3" spans="1:28" x14ac:dyDescent="0.25">
      <c r="A3" s="16" t="s">
        <v>178</v>
      </c>
      <c r="B3" s="27">
        <v>41019</v>
      </c>
      <c r="C3" s="16" t="s">
        <v>1134</v>
      </c>
      <c r="D3" s="16">
        <v>900</v>
      </c>
      <c r="E3" s="16"/>
      <c r="F3" s="16"/>
      <c r="G3" s="16"/>
      <c r="H3" s="16">
        <v>16448</v>
      </c>
      <c r="I3" s="16">
        <v>83204</v>
      </c>
      <c r="J3" s="16" t="s">
        <v>1240</v>
      </c>
      <c r="K3" s="16" t="s">
        <v>1240</v>
      </c>
      <c r="L3" s="16" t="s">
        <v>1240</v>
      </c>
      <c r="M3" s="26">
        <f>'CPS &gt; Bq'!$I$9*$D3^2+'CPS &gt; Bq'!$J$9*$D3+'CPS &gt; Bq'!$K$9</f>
        <v>6239.6100000000006</v>
      </c>
      <c r="N3" s="16" t="str">
        <f t="shared" ref="N3:N46" si="0">A3</f>
        <v>DBP 30-02</v>
      </c>
      <c r="O3" s="93"/>
      <c r="P3" s="93"/>
      <c r="Q3" s="89"/>
      <c r="R3" s="89"/>
      <c r="S3" s="89"/>
      <c r="T3" s="89"/>
      <c r="U3" s="89"/>
      <c r="V3" s="89"/>
      <c r="W3" s="89"/>
      <c r="X3" s="89"/>
      <c r="Y3" s="89"/>
    </row>
    <row r="4" spans="1:28" x14ac:dyDescent="0.25">
      <c r="A4" s="16" t="s">
        <v>517</v>
      </c>
      <c r="B4" s="27">
        <v>41019</v>
      </c>
      <c r="C4" s="16" t="s">
        <v>1134</v>
      </c>
      <c r="D4" s="16">
        <v>300</v>
      </c>
      <c r="E4" s="16"/>
      <c r="F4" s="16"/>
      <c r="G4" s="16"/>
      <c r="H4" s="16">
        <v>16452</v>
      </c>
      <c r="I4" s="16">
        <v>83201</v>
      </c>
      <c r="J4" s="16"/>
      <c r="K4" s="16"/>
      <c r="L4" s="16"/>
      <c r="M4" s="26">
        <f>'CPS &gt; Bq'!$I$9*$D4^2+'CPS &gt; Bq'!$J$9*$D4+'CPS &gt; Bq'!$K$9</f>
        <v>2061.87</v>
      </c>
      <c r="N4" s="16" t="str">
        <f t="shared" si="0"/>
        <v>DBP 30-03</v>
      </c>
      <c r="O4" s="93"/>
      <c r="P4" s="93"/>
      <c r="Q4" s="89"/>
      <c r="R4" s="89"/>
      <c r="S4" s="89"/>
      <c r="T4" s="89"/>
      <c r="U4" s="89"/>
      <c r="V4" s="89"/>
      <c r="W4" s="89"/>
      <c r="X4" s="89"/>
      <c r="Y4" s="89"/>
    </row>
    <row r="5" spans="1:28" x14ac:dyDescent="0.25">
      <c r="A5" s="16" t="s">
        <v>518</v>
      </c>
      <c r="B5" s="27">
        <v>41019</v>
      </c>
      <c r="C5" s="16" t="s">
        <v>1134</v>
      </c>
      <c r="D5" s="16">
        <v>350</v>
      </c>
      <c r="E5" s="16"/>
      <c r="F5" s="16"/>
      <c r="G5" s="16"/>
      <c r="H5" s="16">
        <v>16455</v>
      </c>
      <c r="I5" s="16">
        <v>83201</v>
      </c>
      <c r="J5" s="16"/>
      <c r="K5" s="16"/>
      <c r="L5" s="16"/>
      <c r="M5" s="26">
        <f>'CPS &gt; Bq'!$I$9*$D5^2+'CPS &gt; Bq'!$J$9*$D5+'CPS &gt; Bq'!$K$9</f>
        <v>2407.2649999999999</v>
      </c>
      <c r="N5" s="16" t="str">
        <f t="shared" si="0"/>
        <v>DBP 30-04</v>
      </c>
      <c r="O5" s="93"/>
      <c r="P5" s="93"/>
      <c r="Q5" s="89"/>
      <c r="R5" s="89"/>
      <c r="S5" s="89"/>
      <c r="T5" s="89"/>
      <c r="U5" s="89"/>
      <c r="V5" s="89"/>
      <c r="W5" s="89"/>
      <c r="X5" s="89"/>
      <c r="Y5" s="89"/>
    </row>
    <row r="6" spans="1:28" x14ac:dyDescent="0.25">
      <c r="A6" s="16" t="s">
        <v>519</v>
      </c>
      <c r="B6" s="27">
        <v>41019</v>
      </c>
      <c r="C6" s="16" t="s">
        <v>1134</v>
      </c>
      <c r="D6" s="16">
        <v>300</v>
      </c>
      <c r="E6" s="16"/>
      <c r="F6" s="16"/>
      <c r="G6" s="16"/>
      <c r="H6" s="16">
        <v>16455</v>
      </c>
      <c r="I6" s="16">
        <v>83201</v>
      </c>
      <c r="J6" s="16"/>
      <c r="K6" s="16"/>
      <c r="L6" s="16"/>
      <c r="M6" s="26">
        <f>'CPS &gt; Bq'!$I$9*$D6^2+'CPS &gt; Bq'!$J$9*$D6+'CPS &gt; Bq'!$K$9</f>
        <v>2061.87</v>
      </c>
      <c r="N6" s="16" t="str">
        <f t="shared" si="0"/>
        <v>DBP 30-05</v>
      </c>
      <c r="O6" s="93"/>
      <c r="P6" s="93"/>
      <c r="Q6" s="89"/>
      <c r="R6" s="89"/>
      <c r="S6" s="89"/>
      <c r="T6" s="89"/>
      <c r="U6" s="89"/>
      <c r="V6" s="89"/>
      <c r="W6" s="89"/>
      <c r="X6" s="89"/>
      <c r="Y6" s="89"/>
    </row>
    <row r="7" spans="1:28" x14ac:dyDescent="0.25">
      <c r="A7" s="16" t="s">
        <v>520</v>
      </c>
      <c r="B7" s="27">
        <v>41019</v>
      </c>
      <c r="C7" s="16" t="s">
        <v>1134</v>
      </c>
      <c r="D7" s="16">
        <v>1600</v>
      </c>
      <c r="E7" s="16"/>
      <c r="F7" s="16"/>
      <c r="G7" s="16"/>
      <c r="H7" s="16">
        <v>16454</v>
      </c>
      <c r="I7" s="16">
        <v>83205</v>
      </c>
      <c r="J7" s="16" t="s">
        <v>1240</v>
      </c>
      <c r="K7" s="16" t="s">
        <v>1240</v>
      </c>
      <c r="L7" s="16" t="s">
        <v>1240</v>
      </c>
      <c r="M7" s="26">
        <f>'CPS &gt; Bq'!$I$9*$D7^2+'CPS &gt; Bq'!$J$9*$D7+'CPS &gt; Bq'!$K$9</f>
        <v>11204.64</v>
      </c>
      <c r="N7" s="16" t="str">
        <f t="shared" si="0"/>
        <v>DBP 30-06</v>
      </c>
      <c r="O7" s="93" t="s">
        <v>1431</v>
      </c>
      <c r="P7" s="93">
        <v>92.1</v>
      </c>
      <c r="Q7" s="89"/>
      <c r="R7" s="89"/>
      <c r="S7" s="89"/>
      <c r="T7" s="89"/>
      <c r="U7" s="89"/>
      <c r="V7" s="89"/>
      <c r="W7" s="89"/>
      <c r="X7" s="89"/>
      <c r="Y7" s="89"/>
      <c r="Z7" t="s">
        <v>1291</v>
      </c>
    </row>
    <row r="8" spans="1:28" x14ac:dyDescent="0.25">
      <c r="A8" s="16" t="s">
        <v>521</v>
      </c>
      <c r="B8" s="27">
        <v>41019</v>
      </c>
      <c r="C8" s="16" t="s">
        <v>1134</v>
      </c>
      <c r="D8" s="16">
        <v>600</v>
      </c>
      <c r="E8" s="16"/>
      <c r="F8" s="16"/>
      <c r="G8" s="16"/>
      <c r="H8" s="16">
        <v>16462</v>
      </c>
      <c r="I8" s="16">
        <v>83198</v>
      </c>
      <c r="J8" s="16" t="s">
        <v>1240</v>
      </c>
      <c r="K8" s="16" t="s">
        <v>1240</v>
      </c>
      <c r="L8" s="16" t="s">
        <v>1240</v>
      </c>
      <c r="M8" s="26">
        <f>'CPS &gt; Bq'!$I$9*$D8^2+'CPS &gt; Bq'!$J$9*$D8+'CPS &gt; Bq'!$K$9</f>
        <v>4141.74</v>
      </c>
      <c r="N8" s="16" t="str">
        <f t="shared" si="0"/>
        <v>DBP 30-07</v>
      </c>
      <c r="O8" s="93" t="s">
        <v>916</v>
      </c>
      <c r="P8" s="93">
        <v>6.6E-3</v>
      </c>
      <c r="Q8" s="89">
        <v>3823</v>
      </c>
      <c r="R8" s="94">
        <v>2612</v>
      </c>
      <c r="S8" s="94">
        <v>29.2</v>
      </c>
      <c r="T8" s="94">
        <v>2700</v>
      </c>
      <c r="U8" s="94">
        <v>24.7</v>
      </c>
      <c r="V8" s="94">
        <v>2515</v>
      </c>
      <c r="W8" s="94">
        <v>24.49</v>
      </c>
      <c r="X8" s="94">
        <v>2429.6</v>
      </c>
      <c r="Y8" s="94">
        <v>36.58</v>
      </c>
      <c r="Z8" t="s">
        <v>1290</v>
      </c>
    </row>
    <row r="9" spans="1:28" x14ac:dyDescent="0.25">
      <c r="A9" s="16" t="s">
        <v>522</v>
      </c>
      <c r="B9" s="27">
        <v>41019</v>
      </c>
      <c r="C9" s="16" t="s">
        <v>1134</v>
      </c>
      <c r="D9" s="16">
        <v>1200</v>
      </c>
      <c r="E9" s="16"/>
      <c r="F9" s="16"/>
      <c r="G9" s="16"/>
      <c r="H9" s="16">
        <v>16451</v>
      </c>
      <c r="I9" s="16">
        <v>83203</v>
      </c>
      <c r="J9" s="16" t="s">
        <v>1240</v>
      </c>
      <c r="K9" s="16" t="s">
        <v>1240</v>
      </c>
      <c r="L9" s="16" t="s">
        <v>1240</v>
      </c>
      <c r="M9" s="26">
        <f>'CPS &gt; Bq'!$I$9*$D9^2+'CPS &gt; Bq'!$J$9*$D9+'CPS &gt; Bq'!$K$9</f>
        <v>8355.48</v>
      </c>
      <c r="N9" s="16" t="s">
        <v>1486</v>
      </c>
      <c r="O9" s="93" t="s">
        <v>1489</v>
      </c>
      <c r="P9" s="93">
        <v>6.01</v>
      </c>
      <c r="Q9" s="21">
        <v>8706</v>
      </c>
      <c r="R9" s="22">
        <v>344.55</v>
      </c>
      <c r="S9" s="22">
        <v>50.72</v>
      </c>
      <c r="T9" s="22">
        <v>757.26</v>
      </c>
      <c r="U9" s="22">
        <v>25.52</v>
      </c>
      <c r="V9" s="22">
        <v>715.21</v>
      </c>
      <c r="W9" s="22">
        <v>25.19</v>
      </c>
      <c r="X9" s="22">
        <v>560.53</v>
      </c>
      <c r="Y9" s="22">
        <v>48.34</v>
      </c>
    </row>
    <row r="10" spans="1:28" x14ac:dyDescent="0.25">
      <c r="A10" s="16"/>
      <c r="B10" s="2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5">
        <v>5200</v>
      </c>
      <c r="N10" s="16" t="s">
        <v>1487</v>
      </c>
      <c r="O10" s="93" t="s">
        <v>662</v>
      </c>
      <c r="P10" s="93">
        <v>2.7199999999999998E-2</v>
      </c>
      <c r="Q10" s="21">
        <v>8142</v>
      </c>
      <c r="R10" s="22">
        <v>4224.8</v>
      </c>
      <c r="S10" s="22">
        <v>25.44</v>
      </c>
      <c r="T10" s="22">
        <v>5202.8999999999996</v>
      </c>
      <c r="U10" s="22">
        <v>23.72</v>
      </c>
      <c r="V10" s="22">
        <v>5090.6000000000004</v>
      </c>
      <c r="W10" s="22">
        <v>23.78</v>
      </c>
      <c r="X10" s="22">
        <v>5408.5</v>
      </c>
      <c r="Y10" s="22">
        <v>26.09</v>
      </c>
      <c r="Z10" s="92"/>
      <c r="AA10" s="92"/>
      <c r="AB10" s="92"/>
    </row>
    <row r="11" spans="1:28" x14ac:dyDescent="0.25">
      <c r="A11" s="16"/>
      <c r="B11" s="2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26">
        <f>'CPS &gt; Bq'!$I$9*$D11^2+'CPS &gt; Bq'!$J$9*$D11+'CPS &gt; Bq'!$K$9</f>
        <v>0</v>
      </c>
      <c r="N11" s="16" t="s">
        <v>1488</v>
      </c>
      <c r="O11" s="93" t="s">
        <v>1227</v>
      </c>
      <c r="P11" s="93" t="s">
        <v>799</v>
      </c>
      <c r="Q11" s="89"/>
      <c r="R11" s="89"/>
      <c r="S11" s="89"/>
      <c r="T11" s="89"/>
      <c r="U11" s="89"/>
      <c r="V11" s="89"/>
      <c r="W11" s="89"/>
      <c r="X11" s="89"/>
      <c r="Y11" s="89"/>
      <c r="Z11" t="s">
        <v>1588</v>
      </c>
    </row>
    <row r="12" spans="1:28" x14ac:dyDescent="0.25">
      <c r="A12" s="16" t="s">
        <v>523</v>
      </c>
      <c r="B12" s="27">
        <v>41019</v>
      </c>
      <c r="C12" s="16" t="s">
        <v>1134</v>
      </c>
      <c r="D12" s="16">
        <v>2200</v>
      </c>
      <c r="E12" s="16"/>
      <c r="F12" s="16"/>
      <c r="G12" s="16"/>
      <c r="H12" s="16">
        <v>16541</v>
      </c>
      <c r="I12" s="16">
        <v>83203</v>
      </c>
      <c r="J12" s="16" t="s">
        <v>1240</v>
      </c>
      <c r="K12" s="16" t="s">
        <v>1240</v>
      </c>
      <c r="L12" s="16" t="s">
        <v>1240</v>
      </c>
      <c r="M12" s="26">
        <f>'CPS &gt; Bq'!$I$9*$D12^2+'CPS &gt; Bq'!$J$9*$D12+'CPS &gt; Bq'!$K$9</f>
        <v>15538.380000000001</v>
      </c>
      <c r="N12" s="16" t="s">
        <v>1328</v>
      </c>
      <c r="O12" s="93" t="s">
        <v>377</v>
      </c>
      <c r="P12" s="93">
        <v>6.2600000000000003E-2</v>
      </c>
      <c r="Q12" s="21">
        <v>1113</v>
      </c>
      <c r="R12" s="22">
        <v>7940.5</v>
      </c>
      <c r="S12" s="22">
        <v>29.27</v>
      </c>
      <c r="T12" s="22">
        <v>10944</v>
      </c>
      <c r="U12" s="22">
        <v>24.3</v>
      </c>
      <c r="V12" s="22">
        <v>10531</v>
      </c>
      <c r="W12" s="22">
        <v>24.15</v>
      </c>
      <c r="X12" s="22">
        <v>12047</v>
      </c>
      <c r="Y12" s="22">
        <v>29.63</v>
      </c>
    </row>
    <row r="13" spans="1:28" x14ac:dyDescent="0.25">
      <c r="A13" s="16"/>
      <c r="B13" s="2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5">
        <v>814</v>
      </c>
      <c r="N13" s="16" t="s">
        <v>1329</v>
      </c>
      <c r="O13" s="93" t="s">
        <v>662</v>
      </c>
      <c r="P13" s="93">
        <v>2.2100000000000002E-2</v>
      </c>
      <c r="Q13" s="21">
        <v>6152</v>
      </c>
      <c r="R13" s="22">
        <v>621.19000000000005</v>
      </c>
      <c r="S13" s="22">
        <v>38.909999999999997</v>
      </c>
      <c r="T13" s="22">
        <v>814.26</v>
      </c>
      <c r="U13" s="22">
        <v>25.85</v>
      </c>
      <c r="V13" s="22">
        <v>829.03</v>
      </c>
      <c r="W13" s="22">
        <v>25.32</v>
      </c>
      <c r="X13" s="22">
        <v>698.81</v>
      </c>
      <c r="Y13" s="22">
        <v>47.63</v>
      </c>
    </row>
    <row r="14" spans="1:28" x14ac:dyDescent="0.25">
      <c r="A14" s="16" t="s">
        <v>524</v>
      </c>
      <c r="B14" s="27">
        <v>41019</v>
      </c>
      <c r="C14" s="16" t="s">
        <v>1134</v>
      </c>
      <c r="D14" s="16">
        <v>220</v>
      </c>
      <c r="E14" s="16"/>
      <c r="F14" s="16"/>
      <c r="G14" s="16"/>
      <c r="H14" s="16">
        <v>16541</v>
      </c>
      <c r="I14" s="16">
        <v>83203</v>
      </c>
      <c r="J14" s="16"/>
      <c r="K14" s="16"/>
      <c r="L14" s="16"/>
      <c r="M14" s="26">
        <f>'CPS &gt; Bq'!$I$9*$D14^2+'CPS &gt; Bq'!$J$9*$D14+'CPS &gt; Bq'!$K$9</f>
        <v>1510.278</v>
      </c>
      <c r="N14" s="16" t="str">
        <f t="shared" si="0"/>
        <v>DBP 30-10</v>
      </c>
      <c r="O14" s="93"/>
      <c r="P14" s="93"/>
      <c r="Q14" s="89"/>
      <c r="R14" s="89"/>
      <c r="S14" s="89"/>
      <c r="T14" s="89"/>
      <c r="U14" s="89"/>
      <c r="V14" s="89"/>
      <c r="W14" s="89"/>
      <c r="X14" s="89"/>
      <c r="Y14" s="89"/>
    </row>
    <row r="15" spans="1:28" x14ac:dyDescent="0.25">
      <c r="A15" s="16" t="s">
        <v>525</v>
      </c>
      <c r="B15" s="27">
        <v>41019</v>
      </c>
      <c r="C15" s="16" t="s">
        <v>1134</v>
      </c>
      <c r="D15" s="16">
        <v>450</v>
      </c>
      <c r="E15" s="16"/>
      <c r="F15" s="16"/>
      <c r="G15" s="16"/>
      <c r="H15" s="16">
        <v>16549</v>
      </c>
      <c r="I15" s="16">
        <v>83203</v>
      </c>
      <c r="J15" s="16"/>
      <c r="K15" s="16"/>
      <c r="L15" s="16"/>
      <c r="M15" s="26">
        <f>'CPS &gt; Bq'!$I$9*$D15^2+'CPS &gt; Bq'!$J$9*$D15+'CPS &gt; Bq'!$K$9</f>
        <v>3099.5550000000003</v>
      </c>
      <c r="N15" s="16" t="str">
        <f t="shared" si="0"/>
        <v>DBP 30-11</v>
      </c>
      <c r="O15" s="93"/>
      <c r="P15" s="93"/>
      <c r="Q15" s="89"/>
      <c r="R15" s="89"/>
      <c r="S15" s="89"/>
      <c r="T15" s="89"/>
      <c r="U15" s="89"/>
      <c r="V15" s="89"/>
      <c r="W15" s="89"/>
      <c r="X15" s="89"/>
      <c r="Y15" s="89"/>
    </row>
    <row r="16" spans="1:28" x14ac:dyDescent="0.25">
      <c r="A16" s="16" t="s">
        <v>526</v>
      </c>
      <c r="B16" s="27">
        <v>41019</v>
      </c>
      <c r="C16" s="16" t="s">
        <v>1134</v>
      </c>
      <c r="D16" s="16">
        <v>185</v>
      </c>
      <c r="E16" s="16"/>
      <c r="F16" s="16"/>
      <c r="G16" s="16"/>
      <c r="H16" s="16">
        <v>16481</v>
      </c>
      <c r="I16" s="16">
        <v>83187</v>
      </c>
      <c r="J16" s="16"/>
      <c r="K16" s="16"/>
      <c r="L16" s="16"/>
      <c r="M16" s="26">
        <f>'CPS &gt; Bq'!$I$9*$D16^2+'CPS &gt; Bq'!$J$9*$D16+'CPS &gt; Bq'!$K$9</f>
        <v>1269.3589999999999</v>
      </c>
      <c r="N16" s="16" t="str">
        <f t="shared" si="0"/>
        <v>DBP 30-12</v>
      </c>
      <c r="O16" s="93"/>
      <c r="P16" s="93"/>
      <c r="Q16" s="89"/>
      <c r="R16" s="89"/>
      <c r="S16" s="89"/>
      <c r="T16" s="89"/>
      <c r="U16" s="89"/>
      <c r="V16" s="89"/>
      <c r="W16" s="89"/>
      <c r="X16" s="89"/>
      <c r="Y16" s="89"/>
    </row>
    <row r="17" spans="1:25" x14ac:dyDescent="0.25">
      <c r="A17" s="16" t="s">
        <v>527</v>
      </c>
      <c r="B17" s="27">
        <v>41019</v>
      </c>
      <c r="C17" s="16" t="s">
        <v>1134</v>
      </c>
      <c r="D17" s="16">
        <v>300</v>
      </c>
      <c r="E17" s="16"/>
      <c r="F17" s="16"/>
      <c r="G17" s="16"/>
      <c r="H17" s="16">
        <v>16476</v>
      </c>
      <c r="I17" s="16">
        <v>83291</v>
      </c>
      <c r="J17" s="16"/>
      <c r="K17" s="16"/>
      <c r="L17" s="16"/>
      <c r="M17" s="26">
        <f>'CPS &gt; Bq'!$I$9*$D17^2+'CPS &gt; Bq'!$J$9*$D17+'CPS &gt; Bq'!$K$9</f>
        <v>2061.87</v>
      </c>
      <c r="N17" s="16" t="str">
        <f t="shared" si="0"/>
        <v>DBP 30-13</v>
      </c>
      <c r="O17" s="93"/>
      <c r="P17" s="93"/>
      <c r="Q17" s="89"/>
      <c r="R17" s="89"/>
      <c r="S17" s="89"/>
      <c r="T17" s="89"/>
      <c r="U17" s="89"/>
      <c r="V17" s="89"/>
      <c r="W17" s="89"/>
      <c r="X17" s="89"/>
      <c r="Y17" s="89"/>
    </row>
    <row r="18" spans="1:25" x14ac:dyDescent="0.25">
      <c r="A18" s="16" t="s">
        <v>305</v>
      </c>
      <c r="B18" s="27">
        <v>41019</v>
      </c>
      <c r="C18" s="16" t="s">
        <v>1134</v>
      </c>
      <c r="D18" s="16">
        <v>300</v>
      </c>
      <c r="E18" s="16"/>
      <c r="F18" s="16"/>
      <c r="G18" s="16"/>
      <c r="H18" s="16">
        <v>16472</v>
      </c>
      <c r="I18" s="16">
        <v>83192</v>
      </c>
      <c r="J18" s="16"/>
      <c r="K18" s="16"/>
      <c r="L18" s="16"/>
      <c r="M18" s="26">
        <f>'CPS &gt; Bq'!$I$9*$D18^2+'CPS &gt; Bq'!$J$9*$D18+'CPS &gt; Bq'!$K$9</f>
        <v>2061.87</v>
      </c>
      <c r="N18" s="16" t="str">
        <f t="shared" si="0"/>
        <v>DBP 30-14</v>
      </c>
      <c r="O18" s="93"/>
      <c r="P18" s="93"/>
      <c r="Q18" s="89"/>
      <c r="R18" s="89"/>
      <c r="S18" s="89"/>
      <c r="T18" s="89"/>
      <c r="U18" s="89"/>
      <c r="V18" s="89"/>
      <c r="W18" s="89"/>
      <c r="X18" s="89"/>
      <c r="Y18" s="89"/>
    </row>
    <row r="19" spans="1:25" x14ac:dyDescent="0.25">
      <c r="A19" s="16" t="s">
        <v>306</v>
      </c>
      <c r="B19" s="27">
        <v>41019</v>
      </c>
      <c r="C19" s="16" t="s">
        <v>1134</v>
      </c>
      <c r="D19" s="16">
        <v>220</v>
      </c>
      <c r="E19" s="16"/>
      <c r="F19" s="16"/>
      <c r="G19" s="16"/>
      <c r="H19" s="16">
        <v>16549</v>
      </c>
      <c r="I19" s="16">
        <v>83203</v>
      </c>
      <c r="J19" s="16"/>
      <c r="K19" s="16"/>
      <c r="L19" s="16"/>
      <c r="M19" s="26">
        <f>'CPS &gt; Bq'!$I$9*$D19^2+'CPS &gt; Bq'!$J$9*$D19+'CPS &gt; Bq'!$K$9</f>
        <v>1510.278</v>
      </c>
      <c r="N19" s="16" t="str">
        <f t="shared" si="0"/>
        <v>DBP 30-15</v>
      </c>
      <c r="O19" s="93"/>
      <c r="P19" s="93"/>
      <c r="Q19" s="89"/>
      <c r="R19" s="89"/>
      <c r="S19" s="89"/>
      <c r="T19" s="89"/>
      <c r="U19" s="89"/>
      <c r="V19" s="89"/>
      <c r="W19" s="89"/>
      <c r="X19" s="89"/>
      <c r="Y19" s="89"/>
    </row>
    <row r="20" spans="1:25" x14ac:dyDescent="0.25">
      <c r="A20" s="16" t="s">
        <v>307</v>
      </c>
      <c r="B20" s="27">
        <v>41019</v>
      </c>
      <c r="C20" s="16" t="s">
        <v>1134</v>
      </c>
      <c r="D20" s="16">
        <v>2300</v>
      </c>
      <c r="E20" s="16"/>
      <c r="F20" s="16"/>
      <c r="G20" s="16"/>
      <c r="H20" s="16">
        <v>16473</v>
      </c>
      <c r="I20" s="16">
        <v>83196</v>
      </c>
      <c r="J20" s="16" t="s">
        <v>1240</v>
      </c>
      <c r="K20" s="16" t="s">
        <v>1240</v>
      </c>
      <c r="L20" s="16" t="s">
        <v>1240</v>
      </c>
      <c r="M20" s="26">
        <f>'CPS &gt; Bq'!$I$9*$D20^2+'CPS &gt; Bq'!$J$9*$D20+'CPS &gt; Bq'!$K$9</f>
        <v>16267.67</v>
      </c>
      <c r="N20" s="16" t="str">
        <f t="shared" si="0"/>
        <v>DBP 30-16</v>
      </c>
      <c r="O20" s="93" t="s">
        <v>1113</v>
      </c>
      <c r="P20" s="93">
        <v>0.77810000000000001</v>
      </c>
      <c r="Q20" s="21">
        <v>2149</v>
      </c>
      <c r="R20" s="22">
        <v>9592.7000000000007</v>
      </c>
      <c r="S20" s="22">
        <v>26.92</v>
      </c>
      <c r="T20" s="22">
        <v>13649</v>
      </c>
      <c r="U20" s="22">
        <v>23.81</v>
      </c>
      <c r="V20" s="22">
        <v>13181</v>
      </c>
      <c r="W20" s="22">
        <v>23.86</v>
      </c>
      <c r="X20" s="22">
        <v>12498</v>
      </c>
      <c r="Y20" s="22">
        <v>26.02</v>
      </c>
    </row>
    <row r="21" spans="1:25" x14ac:dyDescent="0.25">
      <c r="A21" s="16" t="s">
        <v>308</v>
      </c>
      <c r="B21" s="27">
        <v>41019</v>
      </c>
      <c r="C21" s="16" t="s">
        <v>1134</v>
      </c>
      <c r="D21" s="16">
        <v>400</v>
      </c>
      <c r="E21" s="16"/>
      <c r="F21" s="16"/>
      <c r="G21" s="16"/>
      <c r="H21" s="16">
        <v>16485</v>
      </c>
      <c r="I21" s="16">
        <v>83182</v>
      </c>
      <c r="J21" s="16"/>
      <c r="K21" s="16"/>
      <c r="L21" s="16"/>
      <c r="M21" s="26">
        <f>'CPS &gt; Bq'!$I$9*$D21^2+'CPS &gt; Bq'!$J$9*$D21+'CPS &gt; Bq'!$K$9</f>
        <v>2753.16</v>
      </c>
      <c r="N21" s="16" t="str">
        <f t="shared" si="0"/>
        <v>DBP 30-17</v>
      </c>
      <c r="O21" s="93"/>
      <c r="P21" s="93"/>
      <c r="Q21" s="89"/>
      <c r="R21" s="89"/>
      <c r="S21" s="89"/>
      <c r="T21" s="89"/>
      <c r="U21" s="89"/>
      <c r="V21" s="89"/>
      <c r="W21" s="89"/>
      <c r="X21" s="89"/>
      <c r="Y21" s="89"/>
    </row>
    <row r="22" spans="1:25" x14ac:dyDescent="0.25">
      <c r="A22" s="16" t="s">
        <v>309</v>
      </c>
      <c r="B22" s="27">
        <v>41019</v>
      </c>
      <c r="C22" s="16" t="s">
        <v>1134</v>
      </c>
      <c r="D22" s="16">
        <v>270</v>
      </c>
      <c r="E22" s="16"/>
      <c r="F22" s="16"/>
      <c r="G22" s="16"/>
      <c r="H22" s="16">
        <v>16487</v>
      </c>
      <c r="I22" s="16">
        <v>83185</v>
      </c>
      <c r="J22" s="16"/>
      <c r="K22" s="16"/>
      <c r="L22" s="16"/>
      <c r="M22" s="26">
        <f>'CPS &gt; Bq'!$I$9*$D22^2+'CPS &gt; Bq'!$J$9*$D22+'CPS &gt; Bq'!$K$9</f>
        <v>1854.873</v>
      </c>
      <c r="N22" s="16" t="str">
        <f t="shared" si="0"/>
        <v>DBP 30-18</v>
      </c>
      <c r="O22" s="93"/>
      <c r="P22" s="93"/>
      <c r="Q22" s="89"/>
      <c r="R22" s="89"/>
      <c r="S22" s="89"/>
      <c r="T22" s="89"/>
      <c r="U22" s="89"/>
      <c r="V22" s="89"/>
      <c r="W22" s="89"/>
      <c r="X22" s="89"/>
      <c r="Y22" s="89"/>
    </row>
    <row r="23" spans="1:25" x14ac:dyDescent="0.25">
      <c r="A23" s="16" t="s">
        <v>310</v>
      </c>
      <c r="B23" s="27">
        <v>41019</v>
      </c>
      <c r="C23" s="16" t="s">
        <v>1134</v>
      </c>
      <c r="D23" s="16">
        <v>450</v>
      </c>
      <c r="E23" s="16"/>
      <c r="F23" s="16"/>
      <c r="G23" s="16"/>
      <c r="H23" s="16">
        <v>16500</v>
      </c>
      <c r="I23" s="16">
        <v>83179</v>
      </c>
      <c r="J23" s="16"/>
      <c r="K23" s="16"/>
      <c r="L23" s="16"/>
      <c r="M23" s="26">
        <f>'CPS &gt; Bq'!$I$9*$D23^2+'CPS &gt; Bq'!$J$9*$D23+'CPS &gt; Bq'!$K$9</f>
        <v>3099.5550000000003</v>
      </c>
      <c r="N23" s="16" t="str">
        <f t="shared" si="0"/>
        <v>DBP 30-19</v>
      </c>
      <c r="O23" s="93"/>
      <c r="P23" s="93"/>
      <c r="Q23" s="89"/>
      <c r="R23" s="89"/>
      <c r="S23" s="89"/>
      <c r="T23" s="89"/>
      <c r="U23" s="89"/>
      <c r="V23" s="89"/>
      <c r="W23" s="89"/>
      <c r="X23" s="89"/>
      <c r="Y23" s="89"/>
    </row>
    <row r="24" spans="1:25" x14ac:dyDescent="0.25">
      <c r="A24" s="16" t="s">
        <v>311</v>
      </c>
      <c r="B24" s="27">
        <v>41019</v>
      </c>
      <c r="C24" s="16" t="s">
        <v>1134</v>
      </c>
      <c r="D24" s="16">
        <v>500</v>
      </c>
      <c r="E24" s="16"/>
      <c r="F24" s="16"/>
      <c r="G24" s="16"/>
      <c r="H24" s="16">
        <v>16498</v>
      </c>
      <c r="I24" s="16">
        <v>83178</v>
      </c>
      <c r="J24" s="16"/>
      <c r="K24" s="16"/>
      <c r="L24" s="16"/>
      <c r="M24" s="26">
        <f>'CPS &gt; Bq'!$I$9*$D24^2+'CPS &gt; Bq'!$J$9*$D24+'CPS &gt; Bq'!$K$9</f>
        <v>3446.4500000000003</v>
      </c>
      <c r="N24" s="16" t="str">
        <f t="shared" si="0"/>
        <v>DBP 30-20</v>
      </c>
      <c r="O24" s="93"/>
      <c r="P24" s="93"/>
      <c r="Q24" s="89"/>
      <c r="R24" s="89"/>
      <c r="S24" s="89"/>
      <c r="T24" s="89"/>
      <c r="U24" s="89"/>
      <c r="V24" s="89"/>
      <c r="W24" s="89"/>
      <c r="X24" s="89"/>
      <c r="Y24" s="89"/>
    </row>
    <row r="25" spans="1:25" x14ac:dyDescent="0.25">
      <c r="A25" s="16" t="s">
        <v>233</v>
      </c>
      <c r="B25" s="27">
        <v>41019</v>
      </c>
      <c r="C25" s="16" t="s">
        <v>1134</v>
      </c>
      <c r="D25" s="16">
        <v>210</v>
      </c>
      <c r="E25" s="16"/>
      <c r="F25" s="16"/>
      <c r="G25" s="16"/>
      <c r="H25" s="16">
        <v>16507</v>
      </c>
      <c r="I25" s="16">
        <v>83179</v>
      </c>
      <c r="J25" s="16"/>
      <c r="K25" s="16"/>
      <c r="L25" s="16"/>
      <c r="M25" s="26">
        <f>'CPS &gt; Bq'!$I$9*$D25^2+'CPS &gt; Bq'!$J$9*$D25+'CPS &gt; Bq'!$K$9</f>
        <v>1441.4190000000001</v>
      </c>
      <c r="N25" s="16" t="str">
        <f t="shared" si="0"/>
        <v>DBP 30-21</v>
      </c>
      <c r="O25" s="93"/>
      <c r="P25" s="93"/>
      <c r="Q25" s="89"/>
      <c r="R25" s="89"/>
      <c r="S25" s="89"/>
      <c r="T25" s="89"/>
      <c r="U25" s="89"/>
      <c r="V25" s="89"/>
      <c r="W25" s="89"/>
      <c r="X25" s="89"/>
      <c r="Y25" s="89"/>
    </row>
    <row r="26" spans="1:25" x14ac:dyDescent="0.25">
      <c r="A26" s="16" t="s">
        <v>234</v>
      </c>
      <c r="B26" s="27">
        <v>41019</v>
      </c>
      <c r="C26" s="16" t="s">
        <v>1134</v>
      </c>
      <c r="D26" s="16">
        <v>760</v>
      </c>
      <c r="E26" s="16"/>
      <c r="F26" s="16"/>
      <c r="G26" s="16"/>
      <c r="H26" s="16">
        <v>16509</v>
      </c>
      <c r="I26" s="16">
        <v>83177</v>
      </c>
      <c r="J26" s="16" t="s">
        <v>1240</v>
      </c>
      <c r="K26" s="16" t="s">
        <v>1240</v>
      </c>
      <c r="L26" s="16" t="s">
        <v>1240</v>
      </c>
      <c r="M26" s="26">
        <f>'CPS &gt; Bq'!$I$9*$D26^2+'CPS &gt; Bq'!$J$9*$D26+'CPS &gt; Bq'!$K$9</f>
        <v>5258.3640000000005</v>
      </c>
      <c r="N26" s="16" t="str">
        <f t="shared" si="0"/>
        <v>DBP 30-22</v>
      </c>
      <c r="O26" s="93" t="s">
        <v>973</v>
      </c>
      <c r="P26" s="93">
        <v>1.77E-2</v>
      </c>
      <c r="Q26" s="21">
        <v>4914</v>
      </c>
      <c r="R26" s="22">
        <v>3624.2</v>
      </c>
      <c r="S26" s="22">
        <v>27.06</v>
      </c>
      <c r="T26" s="22">
        <v>4070.8</v>
      </c>
      <c r="U26" s="22">
        <v>23.95</v>
      </c>
      <c r="V26" s="22">
        <v>3722.4</v>
      </c>
      <c r="W26" s="22">
        <v>23.97</v>
      </c>
      <c r="X26" s="22">
        <v>3767.7</v>
      </c>
      <c r="Y26" s="22">
        <v>30.49</v>
      </c>
    </row>
    <row r="27" spans="1:25" x14ac:dyDescent="0.25">
      <c r="A27" s="16" t="s">
        <v>267</v>
      </c>
      <c r="B27" s="27">
        <v>41019</v>
      </c>
      <c r="C27" s="16" t="s">
        <v>1134</v>
      </c>
      <c r="D27" s="16">
        <v>920</v>
      </c>
      <c r="E27" s="16"/>
      <c r="F27" s="16"/>
      <c r="G27" s="16"/>
      <c r="H27" s="16">
        <v>16511</v>
      </c>
      <c r="I27" s="16">
        <v>83174</v>
      </c>
      <c r="J27" s="16"/>
      <c r="K27" s="16"/>
      <c r="L27" s="16"/>
      <c r="M27" s="26">
        <f>'CPS &gt; Bq'!$I$9*$D27^2+'CPS &gt; Bq'!$J$9*$D27+'CPS &gt; Bq'!$K$9</f>
        <v>6380.1080000000002</v>
      </c>
      <c r="N27" s="16" t="str">
        <f t="shared" si="0"/>
        <v>DBP 30-23</v>
      </c>
      <c r="O27" s="93"/>
      <c r="P27" s="93"/>
      <c r="Q27" s="89"/>
      <c r="R27" s="89"/>
      <c r="S27" s="89"/>
      <c r="T27" s="89"/>
      <c r="U27" s="89"/>
      <c r="V27" s="89"/>
      <c r="W27" s="89"/>
      <c r="X27" s="89"/>
      <c r="Y27" s="89"/>
    </row>
    <row r="28" spans="1:25" x14ac:dyDescent="0.25">
      <c r="A28" s="16" t="s">
        <v>268</v>
      </c>
      <c r="B28" s="27">
        <v>41019</v>
      </c>
      <c r="C28" s="16" t="s">
        <v>1134</v>
      </c>
      <c r="D28" s="16">
        <v>980</v>
      </c>
      <c r="E28" s="16"/>
      <c r="F28" s="16"/>
      <c r="G28" s="16"/>
      <c r="H28" s="16">
        <v>16508</v>
      </c>
      <c r="I28" s="16">
        <v>83191</v>
      </c>
      <c r="J28" s="16"/>
      <c r="K28" s="16"/>
      <c r="L28" s="16"/>
      <c r="M28" s="26">
        <f>'CPS &gt; Bq'!$I$9*$D28^2+'CPS &gt; Bq'!$J$9*$D28+'CPS &gt; Bq'!$K$9</f>
        <v>6802.0820000000003</v>
      </c>
      <c r="N28" s="16" t="str">
        <f t="shared" si="0"/>
        <v>DBP 30-24</v>
      </c>
      <c r="O28" s="93"/>
      <c r="P28" s="93"/>
      <c r="Q28" s="89"/>
      <c r="R28" s="89"/>
      <c r="S28" s="89"/>
      <c r="T28" s="89"/>
      <c r="U28" s="89"/>
      <c r="V28" s="89"/>
      <c r="W28" s="89"/>
      <c r="X28" s="89"/>
      <c r="Y28" s="89"/>
    </row>
    <row r="29" spans="1:25" x14ac:dyDescent="0.25">
      <c r="A29" s="16" t="s">
        <v>269</v>
      </c>
      <c r="B29" s="27">
        <v>41019</v>
      </c>
      <c r="C29" s="16" t="s">
        <v>1134</v>
      </c>
      <c r="D29" s="16">
        <v>350</v>
      </c>
      <c r="E29" s="16"/>
      <c r="F29" s="16"/>
      <c r="G29" s="16"/>
      <c r="H29" s="16">
        <v>16509</v>
      </c>
      <c r="I29" s="16">
        <v>83173</v>
      </c>
      <c r="J29" s="16"/>
      <c r="K29" s="16"/>
      <c r="L29" s="16"/>
      <c r="M29" s="26">
        <f>'CPS &gt; Bq'!$I$9*$D29^2+'CPS &gt; Bq'!$J$9*$D29+'CPS &gt; Bq'!$K$9</f>
        <v>2407.2649999999999</v>
      </c>
      <c r="N29" s="16" t="str">
        <f t="shared" si="0"/>
        <v>DBP 30-25</v>
      </c>
      <c r="O29" s="93"/>
      <c r="P29" s="93"/>
      <c r="Q29" s="89"/>
      <c r="R29" s="89"/>
      <c r="S29" s="89"/>
      <c r="T29" s="89"/>
      <c r="U29" s="89"/>
      <c r="V29" s="89"/>
      <c r="W29" s="89"/>
      <c r="X29" s="89"/>
      <c r="Y29" s="89"/>
    </row>
    <row r="30" spans="1:25" x14ac:dyDescent="0.25">
      <c r="A30" s="16" t="s">
        <v>270</v>
      </c>
      <c r="B30" s="27">
        <v>41019</v>
      </c>
      <c r="C30" s="16" t="s">
        <v>1134</v>
      </c>
      <c r="D30" s="16">
        <v>800</v>
      </c>
      <c r="E30" s="16"/>
      <c r="F30" s="16"/>
      <c r="G30" s="16"/>
      <c r="H30" s="16">
        <v>16513</v>
      </c>
      <c r="I30" s="16">
        <v>83183</v>
      </c>
      <c r="J30" s="16"/>
      <c r="K30" s="16"/>
      <c r="L30" s="16"/>
      <c r="M30" s="26">
        <f>'CPS &gt; Bq'!$I$9*$D30^2+'CPS &gt; Bq'!$J$9*$D30+'CPS &gt; Bq'!$K$9</f>
        <v>5538.32</v>
      </c>
      <c r="N30" s="16" t="str">
        <f t="shared" si="0"/>
        <v>DBP 30-26</v>
      </c>
      <c r="O30" s="93"/>
      <c r="P30" s="93"/>
      <c r="Q30" s="89"/>
      <c r="R30" s="89"/>
      <c r="S30" s="89"/>
      <c r="T30" s="89"/>
      <c r="U30" s="89"/>
      <c r="V30" s="89"/>
      <c r="W30" s="89"/>
      <c r="X30" s="89"/>
      <c r="Y30" s="89"/>
    </row>
    <row r="31" spans="1:25" x14ac:dyDescent="0.25">
      <c r="A31" s="16" t="s">
        <v>152</v>
      </c>
      <c r="B31" s="27">
        <v>41019</v>
      </c>
      <c r="C31" s="16" t="s">
        <v>1134</v>
      </c>
      <c r="D31" s="16">
        <v>520</v>
      </c>
      <c r="E31" s="16"/>
      <c r="F31" s="16"/>
      <c r="G31" s="16"/>
      <c r="H31" s="16">
        <v>16513</v>
      </c>
      <c r="I31" s="16">
        <v>83171</v>
      </c>
      <c r="J31" s="16"/>
      <c r="K31" s="16"/>
      <c r="L31" s="16"/>
      <c r="M31" s="26">
        <f>'CPS &gt; Bq'!$I$9*$D31^2+'CPS &gt; Bq'!$J$9*$D31+'CPS &gt; Bq'!$K$9</f>
        <v>3585.348</v>
      </c>
      <c r="N31" s="16" t="str">
        <f t="shared" si="0"/>
        <v>DBP 30-27</v>
      </c>
      <c r="O31" s="93"/>
      <c r="P31" s="93"/>
      <c r="Q31" s="89"/>
      <c r="R31" s="89"/>
      <c r="S31" s="89"/>
      <c r="T31" s="89"/>
      <c r="U31" s="89"/>
      <c r="V31" s="89"/>
      <c r="W31" s="89"/>
      <c r="X31" s="89"/>
      <c r="Y31" s="89"/>
    </row>
    <row r="32" spans="1:25" x14ac:dyDescent="0.25">
      <c r="A32" s="16" t="s">
        <v>153</v>
      </c>
      <c r="B32" s="27">
        <v>41019</v>
      </c>
      <c r="C32" s="16" t="s">
        <v>1134</v>
      </c>
      <c r="D32" s="16">
        <v>250</v>
      </c>
      <c r="E32" s="16"/>
      <c r="F32" s="16"/>
      <c r="G32" s="16"/>
      <c r="H32" s="16">
        <v>16514</v>
      </c>
      <c r="I32" s="16">
        <v>83181</v>
      </c>
      <c r="J32" s="16"/>
      <c r="K32" s="16"/>
      <c r="L32" s="16"/>
      <c r="M32" s="26">
        <f>'CPS &gt; Bq'!$I$9*$D32^2+'CPS &gt; Bq'!$J$9*$D32+'CPS &gt; Bq'!$K$9</f>
        <v>1716.9750000000001</v>
      </c>
      <c r="N32" s="16" t="str">
        <f t="shared" si="0"/>
        <v>DBP 30-28</v>
      </c>
      <c r="O32" s="93"/>
      <c r="P32" s="93"/>
      <c r="Q32" s="89"/>
      <c r="R32" s="89"/>
      <c r="S32" s="89"/>
      <c r="T32" s="89"/>
      <c r="U32" s="89"/>
      <c r="V32" s="89"/>
      <c r="W32" s="89"/>
      <c r="X32" s="89"/>
      <c r="Y32" s="89"/>
    </row>
    <row r="33" spans="1:25" x14ac:dyDescent="0.25">
      <c r="A33" s="16" t="s">
        <v>154</v>
      </c>
      <c r="B33" s="27">
        <v>41019</v>
      </c>
      <c r="C33" s="16" t="s">
        <v>1134</v>
      </c>
      <c r="D33" s="16">
        <v>700</v>
      </c>
      <c r="E33" s="16"/>
      <c r="F33" s="16"/>
      <c r="G33" s="16"/>
      <c r="H33" s="16">
        <v>16510</v>
      </c>
      <c r="I33" s="16">
        <v>83184</v>
      </c>
      <c r="J33" s="16"/>
      <c r="K33" s="16"/>
      <c r="L33" s="16"/>
      <c r="M33" s="26">
        <f>'CPS &gt; Bq'!$I$9*$D33^2+'CPS &gt; Bq'!$J$9*$D33+'CPS &gt; Bq'!$K$9</f>
        <v>4839.03</v>
      </c>
      <c r="N33" s="16" t="str">
        <f t="shared" si="0"/>
        <v>DBP 30-29</v>
      </c>
      <c r="O33" s="93"/>
      <c r="P33" s="93"/>
      <c r="Q33" s="89"/>
      <c r="R33" s="89"/>
      <c r="S33" s="89"/>
      <c r="T33" s="89"/>
      <c r="U33" s="89"/>
      <c r="V33" s="89"/>
      <c r="W33" s="89"/>
      <c r="X33" s="89"/>
      <c r="Y33" s="89"/>
    </row>
    <row r="34" spans="1:25" x14ac:dyDescent="0.25">
      <c r="A34" s="16" t="s">
        <v>69</v>
      </c>
      <c r="B34" s="27">
        <v>41019</v>
      </c>
      <c r="C34" s="16" t="s">
        <v>1134</v>
      </c>
      <c r="D34" s="16">
        <v>1400</v>
      </c>
      <c r="E34" s="16"/>
      <c r="F34" s="16"/>
      <c r="G34" s="16"/>
      <c r="H34" s="16">
        <v>16451</v>
      </c>
      <c r="I34" s="16">
        <v>83207</v>
      </c>
      <c r="J34" s="16"/>
      <c r="K34" s="16"/>
      <c r="L34" s="16"/>
      <c r="M34" s="26">
        <f>'CPS &gt; Bq'!$I$9*$D34^2+'CPS &gt; Bq'!$J$9*$D34+'CPS &gt; Bq'!$K$9</f>
        <v>9776.06</v>
      </c>
      <c r="N34" s="16" t="str">
        <f t="shared" si="0"/>
        <v>DBP 30-30</v>
      </c>
      <c r="O34" s="93"/>
      <c r="P34" s="93"/>
      <c r="Q34" s="89"/>
      <c r="R34" s="89"/>
      <c r="S34" s="89"/>
      <c r="T34" s="89"/>
      <c r="U34" s="89"/>
      <c r="V34" s="89"/>
      <c r="W34" s="89"/>
      <c r="X34" s="89"/>
      <c r="Y34" s="89"/>
    </row>
    <row r="35" spans="1:25" x14ac:dyDescent="0.25">
      <c r="A35" s="16" t="s">
        <v>70</v>
      </c>
      <c r="B35" s="27">
        <v>41019</v>
      </c>
      <c r="C35" s="16" t="s">
        <v>1134</v>
      </c>
      <c r="D35" s="16">
        <v>450</v>
      </c>
      <c r="E35" s="16"/>
      <c r="F35" s="16"/>
      <c r="G35" s="16"/>
      <c r="H35" s="16">
        <v>16447</v>
      </c>
      <c r="I35" s="16">
        <v>83208</v>
      </c>
      <c r="J35" s="16"/>
      <c r="K35" s="16"/>
      <c r="L35" s="16"/>
      <c r="M35" s="26">
        <f>'CPS &gt; Bq'!$I$9*$D35^2+'CPS &gt; Bq'!$J$9*$D35+'CPS &gt; Bq'!$K$9</f>
        <v>3099.5550000000003</v>
      </c>
      <c r="N35" s="16" t="str">
        <f t="shared" si="0"/>
        <v>DBP 30-31</v>
      </c>
      <c r="O35" s="93"/>
      <c r="P35" s="93"/>
      <c r="Q35" s="89"/>
      <c r="R35" s="89"/>
      <c r="S35" s="89"/>
      <c r="T35" s="89"/>
      <c r="U35" s="89"/>
      <c r="V35" s="89"/>
      <c r="W35" s="89"/>
      <c r="X35" s="89"/>
      <c r="Y35" s="89"/>
    </row>
    <row r="36" spans="1:25" x14ac:dyDescent="0.25">
      <c r="A36" s="16" t="s">
        <v>71</v>
      </c>
      <c r="B36" s="27">
        <v>41019</v>
      </c>
      <c r="C36" s="16" t="s">
        <v>1134</v>
      </c>
      <c r="D36" s="16">
        <v>300</v>
      </c>
      <c r="E36" s="16"/>
      <c r="F36" s="16"/>
      <c r="G36" s="16"/>
      <c r="H36" s="16">
        <v>16446</v>
      </c>
      <c r="I36" s="16">
        <v>83225</v>
      </c>
      <c r="J36" s="16"/>
      <c r="K36" s="16"/>
      <c r="L36" s="16"/>
      <c r="M36" s="26">
        <f>'CPS &gt; Bq'!$I$9*$D36^2+'CPS &gt; Bq'!$J$9*$D36+'CPS &gt; Bq'!$K$9</f>
        <v>2061.87</v>
      </c>
      <c r="N36" s="16" t="str">
        <f t="shared" si="0"/>
        <v>DBP 30-32</v>
      </c>
      <c r="O36" s="93"/>
      <c r="P36" s="93"/>
      <c r="Q36" s="89"/>
      <c r="R36" s="89"/>
      <c r="S36" s="89"/>
      <c r="T36" s="89"/>
      <c r="U36" s="89"/>
      <c r="V36" s="89"/>
      <c r="W36" s="89"/>
      <c r="X36" s="89"/>
      <c r="Y36" s="89"/>
    </row>
    <row r="37" spans="1:25" x14ac:dyDescent="0.25">
      <c r="A37" s="16" t="s">
        <v>72</v>
      </c>
      <c r="B37" s="27">
        <v>41019</v>
      </c>
      <c r="C37" s="16" t="s">
        <v>1134</v>
      </c>
      <c r="D37" s="16">
        <v>14000</v>
      </c>
      <c r="E37" s="16"/>
      <c r="F37" s="16"/>
      <c r="G37" s="16"/>
      <c r="H37" s="16">
        <v>16444</v>
      </c>
      <c r="I37" s="16">
        <v>83217</v>
      </c>
      <c r="J37" s="16" t="s">
        <v>1240</v>
      </c>
      <c r="K37" s="16" t="s">
        <v>1240</v>
      </c>
      <c r="L37" s="16" t="s">
        <v>1240</v>
      </c>
      <c r="M37" s="26">
        <f>'CPS &gt; Bq'!$I$9*$D37^2+'CPS &gt; Bq'!$J$9*$D37+'CPS &gt; Bq'!$K$9</f>
        <v>115400.6</v>
      </c>
      <c r="N37" s="16" t="str">
        <f t="shared" si="0"/>
        <v>DBP 30-33</v>
      </c>
      <c r="O37" s="93" t="s">
        <v>1114</v>
      </c>
      <c r="P37" s="93">
        <v>1.7487999999999999</v>
      </c>
      <c r="Q37" s="21">
        <v>5051</v>
      </c>
      <c r="R37" s="22">
        <v>76989</v>
      </c>
      <c r="S37" s="22">
        <v>23.65</v>
      </c>
      <c r="T37" s="22">
        <v>124420</v>
      </c>
      <c r="U37" s="22">
        <v>23.48</v>
      </c>
      <c r="V37" s="22">
        <v>117170</v>
      </c>
      <c r="W37" s="22">
        <v>23.63</v>
      </c>
      <c r="X37" s="22">
        <v>106750</v>
      </c>
      <c r="Y37" s="22">
        <v>23.62</v>
      </c>
    </row>
    <row r="38" spans="1:25" x14ac:dyDescent="0.25">
      <c r="A38" s="16" t="s">
        <v>73</v>
      </c>
      <c r="B38" s="27">
        <v>41019</v>
      </c>
      <c r="C38" s="16" t="s">
        <v>1134</v>
      </c>
      <c r="D38" s="16">
        <v>493</v>
      </c>
      <c r="E38" s="16"/>
      <c r="F38" s="16"/>
      <c r="G38" s="16"/>
      <c r="H38" s="16">
        <v>16449</v>
      </c>
      <c r="I38" s="16">
        <v>83251</v>
      </c>
      <c r="J38" s="16"/>
      <c r="K38" s="16"/>
      <c r="L38" s="16"/>
      <c r="M38" s="26">
        <f>'CPS &gt; Bq'!$I$9*$D38^2+'CPS &gt; Bq'!$J$9*$D38+'CPS &gt; Bq'!$K$9</f>
        <v>3397.8546000000001</v>
      </c>
      <c r="N38" s="16" t="str">
        <f t="shared" si="0"/>
        <v>DBP 30-34</v>
      </c>
      <c r="O38" s="93"/>
      <c r="P38" s="93"/>
      <c r="Q38" s="89"/>
      <c r="R38" s="89"/>
      <c r="S38" s="89"/>
      <c r="T38" s="89"/>
      <c r="U38" s="89"/>
      <c r="V38" s="89"/>
      <c r="W38" s="89"/>
      <c r="X38" s="89"/>
      <c r="Y38" s="89"/>
    </row>
    <row r="39" spans="1:25" x14ac:dyDescent="0.25">
      <c r="A39" s="16" t="s">
        <v>74</v>
      </c>
      <c r="B39" s="27">
        <v>41019</v>
      </c>
      <c r="C39" s="16" t="s">
        <v>1134</v>
      </c>
      <c r="D39" s="16">
        <v>3600</v>
      </c>
      <c r="E39" s="16"/>
      <c r="F39" s="16"/>
      <c r="G39" s="16"/>
      <c r="H39" s="16">
        <v>16448</v>
      </c>
      <c r="I39" s="16">
        <v>83249</v>
      </c>
      <c r="J39" s="16" t="s">
        <v>1240</v>
      </c>
      <c r="K39" s="16" t="s">
        <v>1240</v>
      </c>
      <c r="L39" s="16" t="s">
        <v>1240</v>
      </c>
      <c r="M39" s="26">
        <f>'CPS &gt; Bq'!$I$9*$D39^2+'CPS &gt; Bq'!$J$9*$D39+'CPS &gt; Bq'!$K$9</f>
        <v>25930.440000000002</v>
      </c>
      <c r="N39" s="16" t="str">
        <f t="shared" si="0"/>
        <v>DBP 30-35</v>
      </c>
      <c r="O39" s="93" t="s">
        <v>1115</v>
      </c>
      <c r="P39" s="93">
        <v>0.34110000000000001</v>
      </c>
      <c r="Q39" s="21">
        <v>1514</v>
      </c>
      <c r="R39" s="22">
        <v>28173</v>
      </c>
      <c r="S39" s="22">
        <v>24.74</v>
      </c>
      <c r="T39" s="22">
        <v>32411</v>
      </c>
      <c r="U39" s="22">
        <v>23.67</v>
      </c>
      <c r="V39" s="22">
        <v>31344</v>
      </c>
      <c r="W39" s="22">
        <v>23.76</v>
      </c>
      <c r="X39" s="22">
        <v>29467</v>
      </c>
      <c r="Y39" s="22">
        <v>25.51</v>
      </c>
    </row>
    <row r="40" spans="1:25" x14ac:dyDescent="0.25">
      <c r="A40" s="16" t="s">
        <v>75</v>
      </c>
      <c r="B40" s="27">
        <v>41019</v>
      </c>
      <c r="C40" s="16" t="s">
        <v>1134</v>
      </c>
      <c r="D40" s="16">
        <v>3297</v>
      </c>
      <c r="E40" s="16"/>
      <c r="F40" s="16"/>
      <c r="G40" s="16"/>
      <c r="H40" s="16">
        <v>16448</v>
      </c>
      <c r="I40" s="16">
        <v>83249</v>
      </c>
      <c r="J40" s="16" t="s">
        <v>1240</v>
      </c>
      <c r="K40" s="16" t="s">
        <v>1240</v>
      </c>
      <c r="L40" s="16" t="s">
        <v>1240</v>
      </c>
      <c r="M40" s="26">
        <f>'CPS &gt; Bq'!$I$9*$D40^2+'CPS &gt; Bq'!$J$9*$D40+'CPS &gt; Bq'!$K$9</f>
        <v>23648.0622</v>
      </c>
      <c r="N40" s="16" t="s">
        <v>1119</v>
      </c>
      <c r="O40" s="93" t="s">
        <v>1353</v>
      </c>
      <c r="P40" s="93">
        <v>0.46899999999999997</v>
      </c>
      <c r="Q40" s="89"/>
      <c r="R40" s="89"/>
      <c r="S40" s="89"/>
      <c r="T40" s="89"/>
      <c r="U40" s="89"/>
      <c r="V40" s="89"/>
      <c r="W40" s="89"/>
      <c r="X40" s="89"/>
      <c r="Y40" s="89"/>
    </row>
    <row r="41" spans="1:25" x14ac:dyDescent="0.25">
      <c r="A41" s="16"/>
      <c r="B41" s="2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5">
        <v>682</v>
      </c>
      <c r="N41" s="16" t="s">
        <v>1349</v>
      </c>
      <c r="O41" s="93" t="s">
        <v>681</v>
      </c>
      <c r="P41" s="93">
        <v>6.08E-2</v>
      </c>
      <c r="Q41" s="21">
        <v>56445</v>
      </c>
      <c r="R41" s="22">
        <v>625.28</v>
      </c>
      <c r="S41" s="22">
        <v>26.75</v>
      </c>
      <c r="T41" s="22">
        <v>682.26</v>
      </c>
      <c r="U41" s="22">
        <v>23.82</v>
      </c>
      <c r="V41" s="22">
        <v>620.99</v>
      </c>
      <c r="W41" s="22">
        <v>23.91</v>
      </c>
      <c r="X41" s="22">
        <v>713.97</v>
      </c>
      <c r="Y41" s="22">
        <v>27.93</v>
      </c>
    </row>
    <row r="42" spans="1:25" x14ac:dyDescent="0.25">
      <c r="A42" s="16"/>
      <c r="B42" s="27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5">
        <v>10000</v>
      </c>
      <c r="N42" s="16" t="s">
        <v>1350</v>
      </c>
      <c r="O42" s="93" t="s">
        <v>1126</v>
      </c>
      <c r="P42" s="93">
        <v>0.377</v>
      </c>
      <c r="Q42" s="21">
        <v>4814</v>
      </c>
      <c r="R42" s="22">
        <v>6947.8</v>
      </c>
      <c r="S42" s="22">
        <v>25.01</v>
      </c>
      <c r="T42" s="22">
        <v>10047</v>
      </c>
      <c r="U42" s="22">
        <v>23.67</v>
      </c>
      <c r="V42" s="22">
        <v>9844.2000000000007</v>
      </c>
      <c r="W42" s="22">
        <v>23.76</v>
      </c>
      <c r="X42" s="22">
        <v>9595.2000000000007</v>
      </c>
      <c r="Y42" s="22">
        <v>24.98</v>
      </c>
    </row>
    <row r="43" spans="1:25" x14ac:dyDescent="0.25">
      <c r="A43" s="16"/>
      <c r="B43" s="2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5">
        <v>697</v>
      </c>
      <c r="N43" s="16" t="s">
        <v>1351</v>
      </c>
      <c r="O43" s="93" t="s">
        <v>833</v>
      </c>
      <c r="P43" s="93">
        <v>3.27E-2</v>
      </c>
      <c r="Q43" s="21">
        <v>18922</v>
      </c>
      <c r="R43" s="22">
        <v>612.20000000000005</v>
      </c>
      <c r="S43" s="22">
        <v>32.340000000000003</v>
      </c>
      <c r="T43" s="22">
        <v>696.79</v>
      </c>
      <c r="U43" s="22">
        <v>24.51</v>
      </c>
      <c r="V43" s="22">
        <v>690.45</v>
      </c>
      <c r="W43" s="22">
        <v>24.37</v>
      </c>
      <c r="X43" s="22">
        <v>771.99</v>
      </c>
      <c r="Y43" s="22">
        <v>34.520000000000003</v>
      </c>
    </row>
    <row r="44" spans="1:25" x14ac:dyDescent="0.25">
      <c r="A44" s="16"/>
      <c r="B44" s="2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5">
        <v>8.8000000000000007</v>
      </c>
      <c r="N44" s="16" t="s">
        <v>1352</v>
      </c>
      <c r="O44" s="93" t="s">
        <v>679</v>
      </c>
      <c r="P44" s="93">
        <v>0.14899999999999999</v>
      </c>
      <c r="Q44" s="21">
        <v>3914</v>
      </c>
      <c r="R44" s="22">
        <v>567.75</v>
      </c>
      <c r="S44" s="22">
        <v>51.16</v>
      </c>
      <c r="T44" s="22">
        <v>8.8788999999999998</v>
      </c>
      <c r="U44" s="89"/>
      <c r="V44" s="22">
        <v>502.42</v>
      </c>
      <c r="W44" s="22">
        <v>27.62</v>
      </c>
      <c r="X44" s="22">
        <v>637.25</v>
      </c>
      <c r="Y44" s="22">
        <v>66.760000000000005</v>
      </c>
    </row>
    <row r="45" spans="1:25" x14ac:dyDescent="0.25">
      <c r="A45" s="16" t="s">
        <v>76</v>
      </c>
      <c r="B45" s="27">
        <v>41019</v>
      </c>
      <c r="C45" s="16" t="s">
        <v>1134</v>
      </c>
      <c r="D45" s="16">
        <v>600</v>
      </c>
      <c r="E45" s="16"/>
      <c r="F45" s="16"/>
      <c r="G45" s="16"/>
      <c r="H45" s="16">
        <v>16452</v>
      </c>
      <c r="I45" s="16">
        <v>83251</v>
      </c>
      <c r="J45" s="16"/>
      <c r="K45" s="16"/>
      <c r="L45" s="16"/>
      <c r="M45" s="26">
        <f>'CPS &gt; Bq'!$I$9*$D45^2+'CPS &gt; Bq'!$J$9*$D45+'CPS &gt; Bq'!$K$9</f>
        <v>4141.74</v>
      </c>
      <c r="N45" s="16" t="str">
        <f t="shared" si="0"/>
        <v>DBP 30-37</v>
      </c>
      <c r="O45" s="93"/>
      <c r="P45" s="93"/>
      <c r="Q45" s="89"/>
      <c r="R45" s="89"/>
      <c r="S45" s="89"/>
      <c r="T45" s="89"/>
      <c r="U45" s="89"/>
      <c r="V45" s="89"/>
      <c r="W45" s="89"/>
      <c r="X45" s="89"/>
      <c r="Y45" s="89"/>
    </row>
    <row r="46" spans="1:25" x14ac:dyDescent="0.25">
      <c r="A46" s="16" t="s">
        <v>77</v>
      </c>
      <c r="B46" s="27">
        <v>41019</v>
      </c>
      <c r="C46" s="16" t="s">
        <v>1134</v>
      </c>
      <c r="D46" s="16">
        <v>1100</v>
      </c>
      <c r="E46" s="16"/>
      <c r="F46" s="16"/>
      <c r="G46" s="16"/>
      <c r="H46" s="16">
        <v>16451</v>
      </c>
      <c r="I46" s="16">
        <v>83259</v>
      </c>
      <c r="J46" s="16" t="s">
        <v>1240</v>
      </c>
      <c r="K46" s="16" t="s">
        <v>1240</v>
      </c>
      <c r="L46" s="16" t="s">
        <v>1240</v>
      </c>
      <c r="M46" s="26">
        <f>'CPS &gt; Bq'!$I$9*$D46^2+'CPS &gt; Bq'!$J$9*$D46+'CPS &gt; Bq'!$K$9</f>
        <v>7648.1900000000005</v>
      </c>
      <c r="N46" s="16" t="str">
        <f t="shared" si="0"/>
        <v>DBP 30-38</v>
      </c>
      <c r="O46" s="93" t="s">
        <v>1116</v>
      </c>
      <c r="P46" s="93">
        <v>7.5491000000000001</v>
      </c>
      <c r="Q46" s="21">
        <v>5687</v>
      </c>
      <c r="R46" s="22">
        <v>4848</v>
      </c>
      <c r="S46" s="22">
        <v>26.89</v>
      </c>
      <c r="T46" s="22">
        <v>8260.2999999999993</v>
      </c>
      <c r="U46" s="22">
        <v>23.69</v>
      </c>
      <c r="V46" s="22">
        <v>8121.8</v>
      </c>
      <c r="W46" s="22">
        <v>23.77</v>
      </c>
      <c r="X46" s="22">
        <v>7684.7</v>
      </c>
      <c r="Y46" s="22">
        <v>26.2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5"/>
  <sheetViews>
    <sheetView workbookViewId="0">
      <selection activeCell="M2" sqref="M2"/>
    </sheetView>
  </sheetViews>
  <sheetFormatPr defaultColWidth="8.85546875" defaultRowHeight="15" x14ac:dyDescent="0.25"/>
  <cols>
    <col min="1" max="1" width="11.140625" customWidth="1"/>
    <col min="3" max="3" width="10" customWidth="1"/>
    <col min="5" max="5" width="15.140625" customWidth="1"/>
    <col min="13" max="13" width="10.7109375" customWidth="1"/>
    <col min="14" max="14" width="11.42578125" customWidth="1"/>
    <col min="15" max="15" width="12.42578125" customWidth="1"/>
    <col min="20" max="20" width="9" bestFit="1" customWidth="1"/>
    <col min="22" max="22" width="9" bestFit="1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67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78</v>
      </c>
      <c r="B2" s="17">
        <v>41020</v>
      </c>
      <c r="C2" s="16" t="s">
        <v>1134</v>
      </c>
      <c r="D2" s="16">
        <v>360</v>
      </c>
      <c r="E2" s="16" t="s">
        <v>81</v>
      </c>
      <c r="F2" s="16"/>
      <c r="G2" s="16"/>
      <c r="H2" s="16">
        <v>16480</v>
      </c>
      <c r="I2" s="16">
        <v>83033</v>
      </c>
      <c r="J2" s="16"/>
      <c r="K2" s="16"/>
      <c r="L2" s="16"/>
      <c r="M2" s="26">
        <f>'CPS &gt; Bq'!$I$9*$D2^2+'CPS &gt; Bq'!$J$9*$D2+'CPS &gt; Bq'!$K$9</f>
        <v>2476.404</v>
      </c>
      <c r="N2" s="16" t="str">
        <f>A2</f>
        <v>DBP 31-01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x14ac:dyDescent="0.25">
      <c r="A3" s="16" t="s">
        <v>79</v>
      </c>
      <c r="B3" s="17">
        <v>41020</v>
      </c>
      <c r="C3" s="16" t="s">
        <v>1135</v>
      </c>
      <c r="D3" s="16">
        <v>65000</v>
      </c>
      <c r="E3" s="16" t="s">
        <v>80</v>
      </c>
      <c r="F3" s="16"/>
      <c r="G3" s="16"/>
      <c r="H3" s="16">
        <v>16472</v>
      </c>
      <c r="I3" s="16">
        <v>83027</v>
      </c>
      <c r="J3" s="16"/>
      <c r="K3" s="16" t="s">
        <v>1240</v>
      </c>
      <c r="L3" s="16"/>
      <c r="M3" s="26">
        <f>'CPS &gt; Bq'!$I$9*$D3^2+'CPS &gt; Bq'!$J$9*$D3+'CPS &gt; Bq'!$K$9</f>
        <v>867288.5</v>
      </c>
      <c r="N3" s="16" t="str">
        <f>A3</f>
        <v>DBP 31-02</v>
      </c>
      <c r="O3" s="16" t="s">
        <v>206</v>
      </c>
      <c r="P3" s="16"/>
      <c r="Q3" s="24">
        <v>233</v>
      </c>
      <c r="R3" s="25">
        <v>662390</v>
      </c>
      <c r="S3" s="25">
        <v>24.51</v>
      </c>
      <c r="T3" s="25">
        <v>2307500</v>
      </c>
      <c r="U3" s="23">
        <v>23.48</v>
      </c>
      <c r="V3" s="25">
        <v>2146100</v>
      </c>
      <c r="W3" s="42">
        <v>23.63</v>
      </c>
      <c r="X3" s="25">
        <v>1868100</v>
      </c>
      <c r="Y3" s="25">
        <v>23.83</v>
      </c>
      <c r="Z3" s="16" t="s">
        <v>156</v>
      </c>
    </row>
    <row r="4" spans="1:26" x14ac:dyDescent="0.25">
      <c r="A4" s="16"/>
      <c r="B4" s="17">
        <v>41020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5">
        <v>1770000</v>
      </c>
      <c r="N4" s="16"/>
      <c r="O4" s="16" t="s">
        <v>207</v>
      </c>
      <c r="P4" s="16"/>
      <c r="Q4" s="24">
        <v>419</v>
      </c>
      <c r="R4" s="25">
        <v>147600</v>
      </c>
      <c r="S4" s="25">
        <v>29.33</v>
      </c>
      <c r="T4" s="25">
        <v>1767300</v>
      </c>
      <c r="U4" s="23">
        <v>23.48</v>
      </c>
      <c r="V4" s="25">
        <v>1530000</v>
      </c>
      <c r="W4" s="42">
        <v>23.48</v>
      </c>
      <c r="X4" s="25">
        <v>1185200</v>
      </c>
      <c r="Y4" s="25">
        <v>23.83</v>
      </c>
      <c r="Z4" s="16" t="s">
        <v>157</v>
      </c>
    </row>
    <row r="5" spans="1:26" x14ac:dyDescent="0.25">
      <c r="A5" s="16" t="s">
        <v>155</v>
      </c>
      <c r="B5" s="17">
        <v>41020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5">
        <v>4220</v>
      </c>
      <c r="N5" s="16" t="str">
        <f>A5</f>
        <v>DBP 31-02 b</v>
      </c>
      <c r="O5" s="16" t="s">
        <v>680</v>
      </c>
      <c r="P5" s="16">
        <v>2.53E-2</v>
      </c>
      <c r="Q5" s="16">
        <v>9137</v>
      </c>
      <c r="R5" s="42">
        <v>3175.5</v>
      </c>
      <c r="S5" s="42">
        <v>25.6</v>
      </c>
      <c r="T5" s="42">
        <v>4219.8</v>
      </c>
      <c r="U5" s="16">
        <v>23.74</v>
      </c>
      <c r="V5" s="42">
        <v>4129.8</v>
      </c>
      <c r="W5" s="42">
        <v>23.8</v>
      </c>
      <c r="X5" s="42">
        <v>3898.7</v>
      </c>
      <c r="Y5" s="42">
        <v>25.58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6"/>
  <sheetViews>
    <sheetView workbookViewId="0">
      <selection activeCell="M2" sqref="M2"/>
    </sheetView>
  </sheetViews>
  <sheetFormatPr defaultColWidth="8.85546875" defaultRowHeight="15" x14ac:dyDescent="0.25"/>
  <cols>
    <col min="1" max="1" width="12.28515625" customWidth="1"/>
    <col min="2" max="2" width="10.7109375" bestFit="1" customWidth="1"/>
    <col min="3" max="3" width="11.140625" customWidth="1"/>
    <col min="5" max="5" width="26.2851562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67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82</v>
      </c>
      <c r="B2" s="27">
        <v>41039</v>
      </c>
      <c r="C2" s="16" t="s">
        <v>1134</v>
      </c>
      <c r="D2" s="16">
        <v>500</v>
      </c>
      <c r="E2" s="16" t="s">
        <v>90</v>
      </c>
      <c r="F2" s="16"/>
      <c r="G2" s="16"/>
      <c r="H2" s="16"/>
      <c r="I2" s="16"/>
      <c r="J2" s="16"/>
      <c r="K2" s="16"/>
      <c r="L2" s="16"/>
      <c r="M2" s="26">
        <f>'CPS &gt; Bq'!$I$9*$D2^2+'CPS &gt; Bq'!$J$9*$D2+'CPS &gt; Bq'!$K$9</f>
        <v>3446.4500000000003</v>
      </c>
      <c r="N2" s="16" t="str">
        <f>A2</f>
        <v>DBP 32 01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x14ac:dyDescent="0.25">
      <c r="A3" s="16" t="s">
        <v>83</v>
      </c>
      <c r="B3" s="27">
        <v>41039</v>
      </c>
      <c r="C3" s="16" t="s">
        <v>1134</v>
      </c>
      <c r="D3" s="16">
        <v>600</v>
      </c>
      <c r="E3" s="16" t="s">
        <v>87</v>
      </c>
      <c r="F3" s="16"/>
      <c r="G3" s="16"/>
      <c r="H3" s="16"/>
      <c r="I3" s="16"/>
      <c r="J3" s="16"/>
      <c r="K3" s="16"/>
      <c r="L3" s="16"/>
      <c r="M3" s="26">
        <f>'CPS &gt; Bq'!$I$9*$D3^2+'CPS &gt; Bq'!$J$9*$D3+'CPS &gt; Bq'!$K$9</f>
        <v>4141.74</v>
      </c>
      <c r="N3" s="16" t="str">
        <f>A3</f>
        <v>DBP 32 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x14ac:dyDescent="0.25">
      <c r="A4" s="16" t="s">
        <v>84</v>
      </c>
      <c r="B4" s="27">
        <v>41039</v>
      </c>
      <c r="C4" s="16" t="s">
        <v>1134</v>
      </c>
      <c r="D4" s="16">
        <v>200</v>
      </c>
      <c r="E4" s="16" t="s">
        <v>88</v>
      </c>
      <c r="F4" s="16"/>
      <c r="G4" s="16"/>
      <c r="H4" s="16"/>
      <c r="I4" s="16"/>
      <c r="J4" s="16"/>
      <c r="K4" s="16"/>
      <c r="L4" s="16"/>
      <c r="M4" s="26">
        <f>'CPS &gt; Bq'!$I$9*$D4^2+'CPS &gt; Bq'!$J$9*$D4+'CPS &gt; Bq'!$K$9</f>
        <v>1372.58</v>
      </c>
      <c r="N4" s="16" t="str">
        <f>A4</f>
        <v>DBP 32 03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x14ac:dyDescent="0.25">
      <c r="A5" s="16" t="s">
        <v>85</v>
      </c>
      <c r="B5" s="27">
        <v>41039</v>
      </c>
      <c r="C5" s="16" t="s">
        <v>1134</v>
      </c>
      <c r="D5" s="16">
        <v>330</v>
      </c>
      <c r="E5" s="16" t="s">
        <v>88</v>
      </c>
      <c r="F5" s="16"/>
      <c r="G5" s="16"/>
      <c r="H5" s="16"/>
      <c r="I5" s="16"/>
      <c r="J5" s="16"/>
      <c r="K5" s="16"/>
      <c r="L5" s="16"/>
      <c r="M5" s="26">
        <f>'CPS &gt; Bq'!$I$9*$D5^2+'CPS &gt; Bq'!$J$9*$D5+'CPS &gt; Bq'!$K$9</f>
        <v>2269.047</v>
      </c>
      <c r="N5" s="16" t="str">
        <f>A5</f>
        <v>DBP 32 04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6" x14ac:dyDescent="0.25">
      <c r="A6" s="16" t="s">
        <v>86</v>
      </c>
      <c r="B6" s="27">
        <v>41039</v>
      </c>
      <c r="C6" s="16" t="s">
        <v>1134</v>
      </c>
      <c r="D6" s="16">
        <v>330</v>
      </c>
      <c r="E6" s="16" t="s">
        <v>89</v>
      </c>
      <c r="F6" s="16"/>
      <c r="G6" s="16"/>
      <c r="H6" s="16">
        <v>16479</v>
      </c>
      <c r="I6" s="16">
        <v>83192</v>
      </c>
      <c r="J6" s="16"/>
      <c r="K6" s="16"/>
      <c r="L6" s="16"/>
      <c r="M6" s="26">
        <f>'CPS &gt; Bq'!$I$9*$D6^2+'CPS &gt; Bq'!$J$9*$D6+'CPS &gt; Bq'!$K$9</f>
        <v>2269.047</v>
      </c>
      <c r="N6" s="16" t="str">
        <f>A6</f>
        <v>DBP 32 05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7"/>
  <sheetViews>
    <sheetView topLeftCell="G1" workbookViewId="0">
      <selection activeCell="M2" sqref="M2:M7"/>
    </sheetView>
  </sheetViews>
  <sheetFormatPr defaultColWidth="8.85546875" defaultRowHeight="15" x14ac:dyDescent="0.25"/>
  <cols>
    <col min="1" max="1" width="9.42578125" bestFit="1" customWidth="1"/>
    <col min="2" max="2" width="10.7109375" bestFit="1" customWidth="1"/>
    <col min="3" max="3" width="11.42578125" customWidth="1"/>
    <col min="4" max="4" width="10.7109375" bestFit="1" customWidth="1"/>
    <col min="5" max="5" width="26.28515625" bestFit="1" customWidth="1"/>
    <col min="6" max="6" width="6.28515625" bestFit="1" customWidth="1"/>
    <col min="7" max="7" width="3.42578125" bestFit="1" customWidth="1"/>
    <col min="8" max="8" width="8.85546875" customWidth="1"/>
    <col min="9" max="9" width="10.7109375" customWidth="1"/>
    <col min="10" max="10" width="12.140625" bestFit="1" customWidth="1"/>
    <col min="11" max="11" width="13.140625" bestFit="1" customWidth="1"/>
    <col min="12" max="12" width="12.85546875" bestFit="1" customWidth="1"/>
    <col min="13" max="13" width="11.42578125" bestFit="1" customWidth="1"/>
    <col min="14" max="14" width="9.42578125" bestFit="1" customWidth="1"/>
    <col min="15" max="16" width="11.42578125" customWidth="1"/>
    <col min="17" max="17" width="8" customWidth="1"/>
    <col min="18" max="18" width="14.28515625" bestFit="1" customWidth="1"/>
    <col min="19" max="19" width="11.28515625" bestFit="1" customWidth="1"/>
    <col min="20" max="20" width="13.7109375" bestFit="1" customWidth="1"/>
    <col min="21" max="21" width="11.28515625" bestFit="1" customWidth="1"/>
    <col min="22" max="22" width="14.28515625" bestFit="1" customWidth="1"/>
    <col min="23" max="23" width="11.28515625" bestFit="1" customWidth="1"/>
    <col min="24" max="24" width="14.42578125" bestFit="1" customWidth="1"/>
    <col min="25" max="25" width="11.28515625" bestFit="1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91</v>
      </c>
      <c r="B2" s="27">
        <v>41046</v>
      </c>
      <c r="C2" s="16" t="s">
        <v>1134</v>
      </c>
      <c r="D2" s="16">
        <v>700</v>
      </c>
      <c r="E2" s="16" t="s">
        <v>92</v>
      </c>
      <c r="F2" s="16"/>
      <c r="G2" s="16"/>
      <c r="H2" s="16">
        <v>683026.99</v>
      </c>
      <c r="I2" s="16">
        <v>316375.25</v>
      </c>
      <c r="J2" s="16" t="s">
        <v>944</v>
      </c>
      <c r="K2" s="16" t="s">
        <v>1240</v>
      </c>
      <c r="L2" s="16"/>
      <c r="M2" s="26">
        <f>'CPS &gt; Bq'!$I$9*$D2^2+'CPS &gt; Bq'!$J$9*$D2+'CPS &gt; Bq'!$K$9</f>
        <v>4839.03</v>
      </c>
      <c r="N2" s="16" t="str">
        <f t="shared" ref="N2:N7" si="0">A2</f>
        <v>DBP 33 01</v>
      </c>
      <c r="O2" s="16" t="s">
        <v>799</v>
      </c>
      <c r="P2" s="23" t="s">
        <v>799</v>
      </c>
      <c r="Q2" s="21">
        <v>9283</v>
      </c>
      <c r="R2" s="22">
        <v>2205.3000000000002</v>
      </c>
      <c r="S2" s="22">
        <v>27.76</v>
      </c>
      <c r="T2" s="22">
        <v>3148.4</v>
      </c>
      <c r="U2" s="22">
        <v>23.85</v>
      </c>
      <c r="V2" s="22">
        <v>3030.1</v>
      </c>
      <c r="W2" s="22">
        <v>23.92</v>
      </c>
      <c r="X2" s="22">
        <v>2993.2</v>
      </c>
      <c r="Y2" s="22">
        <v>27.75</v>
      </c>
      <c r="Z2" s="55"/>
    </row>
    <row r="3" spans="1:26" x14ac:dyDescent="0.25">
      <c r="A3" s="16" t="s">
        <v>93</v>
      </c>
      <c r="B3" s="27">
        <v>41046</v>
      </c>
      <c r="C3" s="16" t="s">
        <v>1134</v>
      </c>
      <c r="D3" s="16">
        <v>3900</v>
      </c>
      <c r="E3" s="16" t="s">
        <v>92</v>
      </c>
      <c r="F3" s="16"/>
      <c r="G3" s="16"/>
      <c r="H3" s="16">
        <v>683029.36</v>
      </c>
      <c r="I3" s="16">
        <v>316368.15000000002</v>
      </c>
      <c r="J3" s="16" t="s">
        <v>944</v>
      </c>
      <c r="K3" s="16" t="s">
        <v>1240</v>
      </c>
      <c r="L3" s="16"/>
      <c r="M3" s="26">
        <f>'CPS &gt; Bq'!$I$9*$D3^2+'CPS &gt; Bq'!$J$9*$D3+'CPS &gt; Bq'!$K$9</f>
        <v>28208.31</v>
      </c>
      <c r="N3" s="16" t="str">
        <f t="shared" si="0"/>
        <v>DBP 33 02</v>
      </c>
      <c r="O3" s="16" t="s">
        <v>799</v>
      </c>
      <c r="P3" s="23" t="s">
        <v>799</v>
      </c>
      <c r="Q3" s="21">
        <v>5320</v>
      </c>
      <c r="R3" s="22">
        <v>17168</v>
      </c>
      <c r="S3" s="22">
        <v>24.28</v>
      </c>
      <c r="T3" s="22">
        <v>21500</v>
      </c>
      <c r="U3" s="22">
        <v>23.55</v>
      </c>
      <c r="V3" s="22">
        <v>20758</v>
      </c>
      <c r="W3" s="22">
        <v>23.68</v>
      </c>
      <c r="X3" s="22">
        <v>20297</v>
      </c>
      <c r="Y3" s="22">
        <v>24.36</v>
      </c>
      <c r="Z3" s="55"/>
    </row>
    <row r="4" spans="1:26" x14ac:dyDescent="0.25">
      <c r="A4" s="16" t="s">
        <v>94</v>
      </c>
      <c r="B4" s="27">
        <v>41046</v>
      </c>
      <c r="C4" s="16" t="s">
        <v>1134</v>
      </c>
      <c r="D4" s="16">
        <v>736</v>
      </c>
      <c r="E4" s="16" t="s">
        <v>92</v>
      </c>
      <c r="F4" s="16"/>
      <c r="G4" s="16"/>
      <c r="H4" s="16">
        <v>683034.57</v>
      </c>
      <c r="I4" s="16">
        <v>316360.32000000001</v>
      </c>
      <c r="J4" s="16" t="s">
        <v>944</v>
      </c>
      <c r="K4" s="16" t="s">
        <v>1240</v>
      </c>
      <c r="L4" s="16"/>
      <c r="M4" s="26">
        <f>'CPS &gt; Bq'!$I$9*$D4^2+'CPS &gt; Bq'!$J$9*$D4+'CPS &gt; Bq'!$K$9</f>
        <v>5090.5440000000008</v>
      </c>
      <c r="N4" s="16" t="str">
        <f t="shared" si="0"/>
        <v>DBP 33 03</v>
      </c>
      <c r="O4" s="16" t="s">
        <v>799</v>
      </c>
      <c r="P4" s="23" t="s">
        <v>799</v>
      </c>
      <c r="Q4" s="21">
        <v>8064</v>
      </c>
      <c r="R4" s="22">
        <v>6009.6</v>
      </c>
      <c r="S4" s="22">
        <v>24.93</v>
      </c>
      <c r="T4" s="22">
        <v>6931.7</v>
      </c>
      <c r="U4" s="22">
        <v>23.64</v>
      </c>
      <c r="V4" s="22">
        <v>6799</v>
      </c>
      <c r="W4" s="22">
        <v>23.75</v>
      </c>
      <c r="X4" s="22">
        <v>6502.1</v>
      </c>
      <c r="Y4" s="22">
        <v>25.64</v>
      </c>
      <c r="Z4" s="55"/>
    </row>
    <row r="5" spans="1:26" x14ac:dyDescent="0.25">
      <c r="A5" s="16" t="s">
        <v>129</v>
      </c>
      <c r="B5" s="27">
        <v>41046</v>
      </c>
      <c r="C5" s="16" t="s">
        <v>1134</v>
      </c>
      <c r="D5" s="16">
        <v>900</v>
      </c>
      <c r="E5" s="16" t="s">
        <v>92</v>
      </c>
      <c r="F5" s="16"/>
      <c r="G5" s="16"/>
      <c r="H5" s="16">
        <v>683043.42</v>
      </c>
      <c r="I5" s="16">
        <v>316358.31</v>
      </c>
      <c r="J5" s="16" t="s">
        <v>944</v>
      </c>
      <c r="K5" s="16" t="s">
        <v>1240</v>
      </c>
      <c r="L5" s="16"/>
      <c r="M5" s="26">
        <f>'CPS &gt; Bq'!$I$9*$D5^2+'CPS &gt; Bq'!$J$9*$D5+'CPS &gt; Bq'!$K$9</f>
        <v>6239.6100000000006</v>
      </c>
      <c r="N5" s="16" t="str">
        <f t="shared" si="0"/>
        <v>DBP 33 04</v>
      </c>
      <c r="O5" s="16" t="s">
        <v>799</v>
      </c>
      <c r="P5" s="23" t="s">
        <v>799</v>
      </c>
      <c r="Q5" s="21">
        <v>5072</v>
      </c>
      <c r="R5" s="22">
        <v>3730.6</v>
      </c>
      <c r="S5" s="22">
        <v>27.43</v>
      </c>
      <c r="T5" s="22">
        <v>4809</v>
      </c>
      <c r="U5" s="22">
        <v>23.89</v>
      </c>
      <c r="V5" s="22">
        <v>4475.1000000000004</v>
      </c>
      <c r="W5" s="22">
        <v>23.97</v>
      </c>
      <c r="X5" s="22">
        <v>4478.3</v>
      </c>
      <c r="Y5" s="22">
        <v>27.19</v>
      </c>
      <c r="Z5" s="55"/>
    </row>
    <row r="6" spans="1:26" x14ac:dyDescent="0.25">
      <c r="A6" s="16" t="s">
        <v>130</v>
      </c>
      <c r="B6" s="27">
        <v>41046</v>
      </c>
      <c r="C6" s="16" t="s">
        <v>1134</v>
      </c>
      <c r="D6" s="16">
        <v>700</v>
      </c>
      <c r="E6" s="16"/>
      <c r="F6" s="16"/>
      <c r="G6" s="16"/>
      <c r="H6" s="16"/>
      <c r="I6" s="16"/>
      <c r="J6" s="16" t="s">
        <v>944</v>
      </c>
      <c r="K6" s="16" t="s">
        <v>1240</v>
      </c>
      <c r="L6" s="16"/>
      <c r="M6" s="26">
        <f>'CPS &gt; Bq'!$I$9*$D6^2+'CPS &gt; Bq'!$J$9*$D6+'CPS &gt; Bq'!$K$9</f>
        <v>4839.03</v>
      </c>
      <c r="N6" s="16" t="str">
        <f t="shared" si="0"/>
        <v>DBP 33 05</v>
      </c>
      <c r="O6" s="16" t="s">
        <v>799</v>
      </c>
      <c r="P6" s="23" t="s">
        <v>799</v>
      </c>
      <c r="Q6" s="21">
        <v>12451</v>
      </c>
      <c r="R6" s="22">
        <v>3196</v>
      </c>
      <c r="S6" s="22">
        <v>25.42</v>
      </c>
      <c r="T6" s="22">
        <v>18.765999999999998</v>
      </c>
      <c r="U6" s="20"/>
      <c r="V6" s="22">
        <v>3781.7</v>
      </c>
      <c r="W6" s="22">
        <v>23.8</v>
      </c>
      <c r="X6" s="22">
        <v>3745.9</v>
      </c>
      <c r="Y6" s="22">
        <v>25.63</v>
      </c>
      <c r="Z6" s="55"/>
    </row>
    <row r="7" spans="1:26" x14ac:dyDescent="0.25">
      <c r="A7" s="16" t="s">
        <v>131</v>
      </c>
      <c r="B7" s="27">
        <v>41046</v>
      </c>
      <c r="C7" s="16" t="s">
        <v>1134</v>
      </c>
      <c r="D7" s="16">
        <v>6000</v>
      </c>
      <c r="E7" s="16"/>
      <c r="F7" s="16"/>
      <c r="G7" s="16"/>
      <c r="H7" s="16"/>
      <c r="I7" s="16"/>
      <c r="J7" s="16" t="s">
        <v>944</v>
      </c>
      <c r="K7" s="16" t="s">
        <v>1240</v>
      </c>
      <c r="L7" s="16"/>
      <c r="M7" s="26">
        <f>'CPS &gt; Bq'!$I$9*$D7^2+'CPS &gt; Bq'!$J$9*$D7+'CPS &gt; Bq'!$K$9</f>
        <v>44657.4</v>
      </c>
      <c r="N7" s="16" t="str">
        <f t="shared" si="0"/>
        <v>DBP 33 06</v>
      </c>
      <c r="O7" s="16" t="s">
        <v>799</v>
      </c>
      <c r="P7" s="23" t="s">
        <v>799</v>
      </c>
      <c r="Q7" s="21">
        <v>4554</v>
      </c>
      <c r="R7" s="22">
        <v>14528</v>
      </c>
      <c r="S7" s="22">
        <v>25.22</v>
      </c>
      <c r="T7" s="22">
        <v>28276</v>
      </c>
      <c r="U7" s="22">
        <v>23.55</v>
      </c>
      <c r="V7" s="22">
        <v>26666</v>
      </c>
      <c r="W7" s="22">
        <v>23.68</v>
      </c>
      <c r="X7" s="22">
        <v>25338</v>
      </c>
      <c r="Y7" s="22">
        <v>24.23</v>
      </c>
      <c r="Z7" s="55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"/>
  <sheetViews>
    <sheetView workbookViewId="0">
      <selection activeCell="E15" sqref="E15"/>
    </sheetView>
  </sheetViews>
  <sheetFormatPr defaultColWidth="8.85546875" defaultRowHeight="15" x14ac:dyDescent="0.25"/>
  <cols>
    <col min="2" max="2" width="11.42578125" customWidth="1"/>
    <col min="3" max="3" width="10.42578125" customWidth="1"/>
    <col min="5" max="5" width="15.28515625" customWidth="1"/>
    <col min="8" max="8" width="12" bestFit="1" customWidth="1"/>
    <col min="13" max="13" width="10.85546875" customWidth="1"/>
    <col min="15" max="15" width="12.2851562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132</v>
      </c>
      <c r="B2" s="27">
        <v>41069</v>
      </c>
      <c r="C2" s="16" t="s">
        <v>1134</v>
      </c>
      <c r="D2" s="16">
        <v>7300</v>
      </c>
      <c r="E2" s="16" t="s">
        <v>30</v>
      </c>
      <c r="F2" s="16" t="s">
        <v>31</v>
      </c>
      <c r="G2" s="16" t="s">
        <v>696</v>
      </c>
      <c r="H2" s="16">
        <v>83445</v>
      </c>
      <c r="I2" s="16">
        <v>16164</v>
      </c>
      <c r="J2" s="16" t="s">
        <v>1240</v>
      </c>
      <c r="K2" s="16" t="s">
        <v>1240</v>
      </c>
      <c r="L2" s="16" t="s">
        <v>1240</v>
      </c>
      <c r="M2" s="26">
        <f>'CPS &gt; Bq'!$I$9*$D2^2+'CPS &gt; Bq'!$J$9*$D2+'CPS &gt; Bq'!$K$9</f>
        <v>55282.17</v>
      </c>
      <c r="N2" s="16" t="str">
        <f>A2</f>
        <v>DBP 34 01</v>
      </c>
      <c r="O2" s="16" t="s">
        <v>1293</v>
      </c>
      <c r="P2" s="23">
        <v>13.9</v>
      </c>
      <c r="Q2" s="21">
        <v>732</v>
      </c>
      <c r="R2" s="22">
        <v>31748</v>
      </c>
      <c r="S2" s="22">
        <v>25.94</v>
      </c>
      <c r="T2" s="22">
        <v>47075</v>
      </c>
      <c r="U2" s="22">
        <v>23.77</v>
      </c>
      <c r="V2" s="22">
        <v>45905</v>
      </c>
      <c r="W2" s="22">
        <v>23.85</v>
      </c>
      <c r="X2" s="22">
        <v>44648</v>
      </c>
      <c r="Y2" s="22">
        <v>26.59</v>
      </c>
      <c r="Z2" s="55"/>
    </row>
    <row r="3" spans="1:26" x14ac:dyDescent="0.25">
      <c r="A3" s="16" t="s">
        <v>133</v>
      </c>
      <c r="B3" s="27">
        <v>41069</v>
      </c>
      <c r="C3" s="16" t="s">
        <v>1134</v>
      </c>
      <c r="D3" s="16">
        <v>360</v>
      </c>
      <c r="E3" s="16" t="s">
        <v>879</v>
      </c>
      <c r="F3" s="16" t="s">
        <v>32</v>
      </c>
      <c r="G3" s="16" t="s">
        <v>696</v>
      </c>
      <c r="H3" s="16">
        <v>83357</v>
      </c>
      <c r="I3" s="16">
        <v>16202</v>
      </c>
      <c r="J3" s="16"/>
      <c r="K3" s="16"/>
      <c r="L3" s="16"/>
      <c r="M3" s="26">
        <f>'CPS &gt; Bq'!$I$9*$D3^2+'CPS &gt; Bq'!$J$9*$D3+'CPS &gt; Bq'!$K$9</f>
        <v>2476.404</v>
      </c>
      <c r="N3" s="16" t="str">
        <f t="shared" ref="N3:N9" si="0">A3</f>
        <v>DBP 34 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x14ac:dyDescent="0.25">
      <c r="A4" s="16" t="s">
        <v>134</v>
      </c>
      <c r="B4" s="27">
        <v>41069</v>
      </c>
      <c r="C4" s="16" t="s">
        <v>1134</v>
      </c>
      <c r="D4" s="16">
        <v>260</v>
      </c>
      <c r="E4" s="16" t="s">
        <v>879</v>
      </c>
      <c r="F4" s="16" t="s">
        <v>32</v>
      </c>
      <c r="G4" s="16" t="s">
        <v>696</v>
      </c>
      <c r="H4" s="16">
        <v>83351</v>
      </c>
      <c r="I4" s="16">
        <v>16207</v>
      </c>
      <c r="J4" s="16"/>
      <c r="K4" s="16"/>
      <c r="L4" s="16"/>
      <c r="M4" s="26">
        <f>'CPS &gt; Bq'!$I$9*$D4^2+'CPS &gt; Bq'!$J$9*$D4+'CPS &gt; Bq'!$K$9</f>
        <v>1785.914</v>
      </c>
      <c r="N4" s="16" t="str">
        <f t="shared" si="0"/>
        <v>DBP 34 03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x14ac:dyDescent="0.25">
      <c r="A5" s="16" t="s">
        <v>135</v>
      </c>
      <c r="B5" s="27">
        <v>41069</v>
      </c>
      <c r="C5" s="16" t="s">
        <v>1134</v>
      </c>
      <c r="D5" s="16">
        <v>1600</v>
      </c>
      <c r="E5" s="16" t="s">
        <v>879</v>
      </c>
      <c r="F5" s="16" t="s">
        <v>33</v>
      </c>
      <c r="G5" s="16" t="s">
        <v>696</v>
      </c>
      <c r="H5" s="16">
        <v>83352</v>
      </c>
      <c r="I5" s="16">
        <v>16209</v>
      </c>
      <c r="J5" s="16" t="s">
        <v>1240</v>
      </c>
      <c r="K5" s="16" t="s">
        <v>1240</v>
      </c>
      <c r="L5" s="16" t="s">
        <v>1240</v>
      </c>
      <c r="M5" s="26">
        <f>'CPS &gt; Bq'!$I$9*$D5^2+'CPS &gt; Bq'!$J$9*$D5+'CPS &gt; Bq'!$K$9</f>
        <v>11204.64</v>
      </c>
      <c r="N5" s="16" t="str">
        <f t="shared" si="0"/>
        <v>DBP 34 04</v>
      </c>
      <c r="O5" s="16" t="s">
        <v>1430</v>
      </c>
      <c r="P5" s="16">
        <v>0.67500000000000004</v>
      </c>
      <c r="Q5" s="16"/>
      <c r="R5" s="16"/>
      <c r="S5" s="16"/>
      <c r="T5" s="16"/>
      <c r="U5" s="16"/>
      <c r="V5" s="16"/>
      <c r="W5" s="16"/>
      <c r="X5" s="16"/>
      <c r="Y5" s="16"/>
    </row>
    <row r="6" spans="1:26" x14ac:dyDescent="0.25">
      <c r="A6" s="16" t="s">
        <v>136</v>
      </c>
      <c r="B6" s="27">
        <v>41069</v>
      </c>
      <c r="C6" s="16" t="s">
        <v>1134</v>
      </c>
      <c r="D6" s="16">
        <v>410</v>
      </c>
      <c r="E6" s="16" t="s">
        <v>879</v>
      </c>
      <c r="F6" s="16" t="s">
        <v>32</v>
      </c>
      <c r="G6" s="16" t="s">
        <v>696</v>
      </c>
      <c r="H6" s="16">
        <v>83315</v>
      </c>
      <c r="I6" s="16">
        <v>16289</v>
      </c>
      <c r="J6" s="16"/>
      <c r="K6" s="16"/>
      <c r="L6" s="16"/>
      <c r="M6" s="26">
        <f>'CPS &gt; Bq'!$I$9*$D6^2+'CPS &gt; Bq'!$J$9*$D6+'CPS &gt; Bq'!$K$9</f>
        <v>2822.3989999999999</v>
      </c>
      <c r="N6" s="16" t="str">
        <f t="shared" si="0"/>
        <v>DBP 34 05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6" x14ac:dyDescent="0.25">
      <c r="A7" s="16" t="s">
        <v>137</v>
      </c>
      <c r="B7" s="27">
        <v>41069</v>
      </c>
      <c r="C7" s="16" t="s">
        <v>1134</v>
      </c>
      <c r="D7" s="16">
        <v>300</v>
      </c>
      <c r="E7" s="16" t="s">
        <v>879</v>
      </c>
      <c r="F7" s="16" t="s">
        <v>34</v>
      </c>
      <c r="G7" s="16" t="s">
        <v>696</v>
      </c>
      <c r="H7" s="16">
        <v>83351</v>
      </c>
      <c r="I7" s="16">
        <v>16215</v>
      </c>
      <c r="J7" s="16"/>
      <c r="K7" s="16"/>
      <c r="L7" s="16"/>
      <c r="M7" s="26">
        <f>'CPS &gt; Bq'!$I$9*$D7^2+'CPS &gt; Bq'!$J$9*$D7+'CPS &gt; Bq'!$K$9</f>
        <v>2061.87</v>
      </c>
      <c r="N7" s="16" t="str">
        <f t="shared" si="0"/>
        <v>DBP 34 06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6" x14ac:dyDescent="0.25">
      <c r="A8" s="16" t="s">
        <v>138</v>
      </c>
      <c r="B8" s="27">
        <v>41069</v>
      </c>
      <c r="C8" s="16" t="s">
        <v>1134</v>
      </c>
      <c r="D8" s="16">
        <v>800</v>
      </c>
      <c r="E8" s="16" t="s">
        <v>879</v>
      </c>
      <c r="F8" s="16" t="s">
        <v>209</v>
      </c>
      <c r="G8" s="16" t="s">
        <v>696</v>
      </c>
      <c r="H8" s="16">
        <v>83313</v>
      </c>
      <c r="I8" s="16">
        <v>16348</v>
      </c>
      <c r="J8" s="16"/>
      <c r="K8" s="16"/>
      <c r="L8" s="16"/>
      <c r="M8" s="26">
        <f>'CPS &gt; Bq'!$I$9*$D8^2+'CPS &gt; Bq'!$J$9*$D8+'CPS &gt; Bq'!$K$9</f>
        <v>5538.32</v>
      </c>
      <c r="N8" s="16" t="str">
        <f t="shared" si="0"/>
        <v>DBP 34 07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6" x14ac:dyDescent="0.25">
      <c r="A9" s="16" t="s">
        <v>139</v>
      </c>
      <c r="B9" s="27">
        <v>41069</v>
      </c>
      <c r="C9" s="16" t="s">
        <v>1134</v>
      </c>
      <c r="D9" s="16">
        <v>230</v>
      </c>
      <c r="E9" s="16" t="s">
        <v>879</v>
      </c>
      <c r="F9" s="16" t="s">
        <v>209</v>
      </c>
      <c r="G9" s="16" t="s">
        <v>696</v>
      </c>
      <c r="H9" s="16">
        <v>83314</v>
      </c>
      <c r="I9" s="16">
        <v>16343</v>
      </c>
      <c r="J9" s="16"/>
      <c r="K9" s="16"/>
      <c r="L9" s="16"/>
      <c r="M9" s="26">
        <f>'CPS &gt; Bq'!$I$9*$D9^2+'CPS &gt; Bq'!$J$9*$D9+'CPS &gt; Bq'!$K$9</f>
        <v>1579.1569999999999</v>
      </c>
      <c r="N9" s="16" t="str">
        <f t="shared" si="0"/>
        <v>DBP 34 08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6" x14ac:dyDescent="0.25">
      <c r="A10" s="56"/>
      <c r="B10" s="57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6"/>
  <sheetViews>
    <sheetView workbookViewId="0">
      <selection activeCell="D12" sqref="D12"/>
    </sheetView>
  </sheetViews>
  <sheetFormatPr defaultColWidth="8.85546875" defaultRowHeight="15" x14ac:dyDescent="0.25"/>
  <cols>
    <col min="1" max="1" width="12.28515625" customWidth="1"/>
    <col min="2" max="2" width="10.7109375" bestFit="1" customWidth="1"/>
    <col min="3" max="3" width="10.7109375" customWidth="1"/>
    <col min="4" max="4" width="10.7109375" bestFit="1" customWidth="1"/>
    <col min="5" max="5" width="16.28515625" bestFit="1" customWidth="1"/>
    <col min="6" max="6" width="6.28515625" bestFit="1" customWidth="1"/>
    <col min="7" max="7" width="3.42578125" bestFit="1" customWidth="1"/>
    <col min="8" max="8" width="8.85546875" bestFit="1" customWidth="1"/>
    <col min="9" max="9" width="7.28515625" bestFit="1" customWidth="1"/>
    <col min="10" max="10" width="12.140625" bestFit="1" customWidth="1"/>
    <col min="11" max="11" width="13.140625" bestFit="1" customWidth="1"/>
    <col min="12" max="12" width="12.85546875" bestFit="1" customWidth="1"/>
    <col min="13" max="13" width="11.42578125" bestFit="1" customWidth="1"/>
    <col min="14" max="14" width="12.28515625" bestFit="1" customWidth="1"/>
    <col min="15" max="15" width="9.42578125" bestFit="1" customWidth="1"/>
    <col min="16" max="16" width="8.28515625" bestFit="1" customWidth="1"/>
    <col min="17" max="17" width="5.42578125" bestFit="1" customWidth="1"/>
    <col min="18" max="18" width="14.28515625" bestFit="1" customWidth="1"/>
    <col min="19" max="19" width="11.28515625" bestFit="1" customWidth="1"/>
    <col min="20" max="20" width="13.7109375" bestFit="1" customWidth="1"/>
    <col min="21" max="21" width="11.28515625" bestFit="1" customWidth="1"/>
    <col min="22" max="22" width="14.28515625" bestFit="1" customWidth="1"/>
    <col min="23" max="23" width="11.28515625" bestFit="1" customWidth="1"/>
    <col min="24" max="24" width="14.42578125" bestFit="1" customWidth="1"/>
    <col min="25" max="25" width="11.28515625" bestFit="1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24</v>
      </c>
      <c r="B2" s="27">
        <v>41078</v>
      </c>
      <c r="C2" s="16" t="s">
        <v>1134</v>
      </c>
      <c r="D2" s="16">
        <v>720</v>
      </c>
      <c r="E2" s="16" t="s">
        <v>25</v>
      </c>
      <c r="F2" s="16" t="s">
        <v>29</v>
      </c>
      <c r="G2" s="16" t="s">
        <v>696</v>
      </c>
      <c r="H2" s="16">
        <v>83218</v>
      </c>
      <c r="I2" s="16">
        <v>16443</v>
      </c>
      <c r="J2" s="33"/>
      <c r="K2" s="16"/>
      <c r="L2" s="16"/>
      <c r="M2" s="26">
        <f>'CPS &gt; Bq'!$I$9*$D2^2+'CPS &gt; Bq'!$J$9*$D2+'CPS &gt; Bq'!$K$9</f>
        <v>4978.7280000000001</v>
      </c>
      <c r="N2" s="16" t="s">
        <v>140</v>
      </c>
      <c r="O2" s="16"/>
      <c r="P2" s="23"/>
      <c r="Q2" s="21"/>
      <c r="R2" s="22"/>
      <c r="S2" s="22"/>
      <c r="T2" s="22"/>
      <c r="U2" s="22"/>
      <c r="V2" s="22"/>
      <c r="W2" s="22"/>
      <c r="X2" s="22"/>
      <c r="Y2" s="22"/>
      <c r="Z2" s="55"/>
    </row>
    <row r="3" spans="1:26" x14ac:dyDescent="0.25">
      <c r="A3" s="28"/>
      <c r="B3" s="49"/>
      <c r="C3" s="28"/>
      <c r="D3" s="28"/>
      <c r="E3" s="28"/>
      <c r="F3" s="28"/>
      <c r="G3" s="28"/>
      <c r="H3" s="28"/>
      <c r="I3" s="28"/>
      <c r="J3" s="50"/>
      <c r="K3" s="28"/>
      <c r="L3" s="28"/>
      <c r="M3" s="29"/>
      <c r="N3" s="16" t="s">
        <v>141</v>
      </c>
      <c r="O3" s="16"/>
      <c r="P3" s="23"/>
      <c r="Q3" s="21"/>
      <c r="R3" s="22"/>
      <c r="S3" s="22"/>
      <c r="T3" s="22"/>
      <c r="U3" s="22"/>
      <c r="V3" s="22"/>
      <c r="W3" s="22"/>
      <c r="X3" s="22"/>
      <c r="Y3" s="22"/>
      <c r="Z3" s="55"/>
    </row>
    <row r="4" spans="1:26" x14ac:dyDescent="0.25">
      <c r="A4" s="16" t="s">
        <v>186</v>
      </c>
      <c r="B4" s="27">
        <v>41078</v>
      </c>
      <c r="C4" s="16" t="s">
        <v>1134</v>
      </c>
      <c r="D4" s="16">
        <v>540</v>
      </c>
      <c r="E4" s="16" t="s">
        <v>25</v>
      </c>
      <c r="F4" s="30" t="s">
        <v>28</v>
      </c>
      <c r="G4" s="16" t="s">
        <v>696</v>
      </c>
      <c r="H4" s="16">
        <v>83217</v>
      </c>
      <c r="I4" s="16">
        <v>16447</v>
      </c>
      <c r="J4" s="33"/>
      <c r="K4" s="16"/>
      <c r="L4" s="16"/>
      <c r="M4" s="26">
        <f>'CPS &gt; Bq'!$I$9*$D4^2+'CPS &gt; Bq'!$J$9*$D4+'CPS &gt; Bq'!$K$9</f>
        <v>3724.326</v>
      </c>
      <c r="N4" s="16" t="str">
        <f>A4</f>
        <v>DBP 35 03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x14ac:dyDescent="0.25">
      <c r="A5" s="16" t="s">
        <v>187</v>
      </c>
      <c r="B5" s="27">
        <v>41078</v>
      </c>
      <c r="C5" s="16" t="s">
        <v>1134</v>
      </c>
      <c r="D5" s="16">
        <v>30000</v>
      </c>
      <c r="E5" s="16" t="s">
        <v>25</v>
      </c>
      <c r="F5" s="30" t="s">
        <v>26</v>
      </c>
      <c r="G5" s="16" t="s">
        <v>696</v>
      </c>
      <c r="H5" s="16">
        <v>83250</v>
      </c>
      <c r="I5" s="16">
        <v>16447</v>
      </c>
      <c r="J5" s="33" t="s">
        <v>1240</v>
      </c>
      <c r="K5" s="16"/>
      <c r="L5" s="16"/>
      <c r="M5" s="26">
        <f>'CPS &gt; Bq'!$I$9*$D5^2+'CPS &gt; Bq'!$J$9*$D5+'CPS &gt; Bq'!$K$9</f>
        <v>295287</v>
      </c>
      <c r="N5" s="16" t="str">
        <f>A5</f>
        <v>DBP 35 04</v>
      </c>
      <c r="O5" s="16" t="s">
        <v>1292</v>
      </c>
      <c r="P5" s="16">
        <v>2.29E-2</v>
      </c>
      <c r="Q5" s="24">
        <v>3636</v>
      </c>
      <c r="R5" s="25">
        <v>245030</v>
      </c>
      <c r="S5" s="25">
        <v>23.47</v>
      </c>
      <c r="T5" s="25">
        <v>328120</v>
      </c>
      <c r="U5" s="25">
        <v>23.47</v>
      </c>
      <c r="V5" s="25">
        <v>315480</v>
      </c>
      <c r="W5" s="25">
        <v>23.62</v>
      </c>
      <c r="X5" s="25">
        <v>293720</v>
      </c>
      <c r="Y5" s="25">
        <v>23.49</v>
      </c>
    </row>
    <row r="6" spans="1:26" x14ac:dyDescent="0.25">
      <c r="A6" s="16" t="s">
        <v>23</v>
      </c>
      <c r="B6" s="27">
        <v>41078</v>
      </c>
      <c r="C6" s="16" t="s">
        <v>1134</v>
      </c>
      <c r="D6" s="16">
        <v>433</v>
      </c>
      <c r="E6" s="16" t="s">
        <v>25</v>
      </c>
      <c r="F6" s="30" t="s">
        <v>27</v>
      </c>
      <c r="G6" s="16" t="s">
        <v>696</v>
      </c>
      <c r="H6" s="16">
        <v>83248</v>
      </c>
      <c r="I6" s="16">
        <v>16448</v>
      </c>
      <c r="J6" s="33"/>
      <c r="K6" s="16"/>
      <c r="L6" s="16"/>
      <c r="M6" s="26">
        <f>'CPS &gt; Bq'!$I$9*$D6^2+'CPS &gt; Bq'!$J$9*$D6+'CPS &gt; Bq'!$K$9</f>
        <v>2981.7246</v>
      </c>
      <c r="N6" s="16" t="str">
        <f>A6</f>
        <v>DBP 35 05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8"/>
  <sheetViews>
    <sheetView workbookViewId="0">
      <selection activeCell="D9" sqref="D9"/>
    </sheetView>
  </sheetViews>
  <sheetFormatPr defaultColWidth="8.85546875" defaultRowHeight="15" x14ac:dyDescent="0.25"/>
  <cols>
    <col min="2" max="2" width="19.42578125" customWidth="1"/>
    <col min="3" max="3" width="9.85546875" customWidth="1"/>
    <col min="5" max="5" width="15.7109375" customWidth="1"/>
    <col min="26" max="26" width="9.14062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1418</v>
      </c>
      <c r="B2" s="27">
        <v>41082</v>
      </c>
      <c r="C2" s="16" t="s">
        <v>1134</v>
      </c>
      <c r="D2" s="16">
        <v>3100</v>
      </c>
      <c r="E2" s="16" t="s">
        <v>1425</v>
      </c>
      <c r="F2" s="16" t="s">
        <v>1427</v>
      </c>
      <c r="G2" s="16" t="s">
        <v>696</v>
      </c>
      <c r="H2" s="16">
        <v>83119</v>
      </c>
      <c r="I2" s="16">
        <v>16523</v>
      </c>
      <c r="J2" s="33" t="s">
        <v>1240</v>
      </c>
      <c r="K2" s="33" t="s">
        <v>1240</v>
      </c>
      <c r="L2" s="33" t="s">
        <v>1240</v>
      </c>
      <c r="M2" s="26">
        <f>'CPS &gt; Bq'!$I$9*$D2^2+'CPS &gt; Bq'!$J$9*$D2+'CPS &gt; Bq'!$K$9</f>
        <v>22173.99</v>
      </c>
      <c r="N2" s="16" t="str">
        <f>A2</f>
        <v>DBP 36 01</v>
      </c>
      <c r="O2" s="16" t="s">
        <v>1118</v>
      </c>
      <c r="P2" s="23">
        <v>68.83</v>
      </c>
      <c r="Q2" s="24">
        <v>1743</v>
      </c>
      <c r="R2" s="25">
        <v>17826</v>
      </c>
      <c r="S2" s="25">
        <v>26.16</v>
      </c>
      <c r="T2" s="25">
        <v>30723</v>
      </c>
      <c r="U2" s="25">
        <v>23.65</v>
      </c>
      <c r="V2" s="25">
        <v>29803</v>
      </c>
      <c r="W2" s="25">
        <v>23.75</v>
      </c>
      <c r="X2" s="25">
        <v>29265</v>
      </c>
      <c r="Y2" s="25">
        <v>26.21</v>
      </c>
      <c r="Z2" s="55" t="s">
        <v>1117</v>
      </c>
    </row>
    <row r="3" spans="1:26" s="61" customFormat="1" x14ac:dyDescent="0.25">
      <c r="A3" s="30" t="s">
        <v>1419</v>
      </c>
      <c r="B3" s="44">
        <v>41082</v>
      </c>
      <c r="C3" s="30" t="s">
        <v>1135</v>
      </c>
      <c r="D3" s="16">
        <v>500</v>
      </c>
      <c r="E3" s="30"/>
      <c r="F3" s="30" t="s">
        <v>1426</v>
      </c>
      <c r="G3" s="16" t="s">
        <v>696</v>
      </c>
      <c r="H3" s="30">
        <v>83211</v>
      </c>
      <c r="I3" s="30">
        <v>16449</v>
      </c>
      <c r="J3" s="58"/>
      <c r="K3" s="30"/>
      <c r="L3" s="30"/>
      <c r="M3" s="26">
        <f>'CPS &gt; Bq'!$I$9*$D3^2+'CPS &gt; Bq'!$J$9*$D3+'CPS &gt; Bq'!$K$9</f>
        <v>3446.4500000000003</v>
      </c>
      <c r="N3" s="16" t="str">
        <f t="shared" ref="N3:N8" si="0">A3</f>
        <v>DBP 36 02</v>
      </c>
      <c r="O3" s="30"/>
      <c r="P3" s="59"/>
      <c r="Q3" s="30"/>
      <c r="R3" s="30"/>
      <c r="S3" s="30"/>
      <c r="T3" s="30"/>
      <c r="U3" s="30"/>
      <c r="V3" s="30"/>
      <c r="W3" s="30"/>
      <c r="X3" s="30"/>
      <c r="Y3" s="30"/>
      <c r="Z3" s="60"/>
    </row>
    <row r="4" spans="1:26" x14ac:dyDescent="0.25">
      <c r="A4" s="16" t="s">
        <v>1420</v>
      </c>
      <c r="B4" s="27">
        <v>41082</v>
      </c>
      <c r="C4" s="16" t="s">
        <v>1135</v>
      </c>
      <c r="D4" s="16">
        <v>430</v>
      </c>
      <c r="E4" s="16"/>
      <c r="F4" s="30" t="s">
        <v>1428</v>
      </c>
      <c r="G4" s="16" t="s">
        <v>696</v>
      </c>
      <c r="H4" s="16">
        <v>83215</v>
      </c>
      <c r="I4" s="16">
        <v>16452</v>
      </c>
      <c r="J4" s="33"/>
      <c r="K4" s="16"/>
      <c r="L4" s="16"/>
      <c r="M4" s="26">
        <f>'CPS &gt; Bq'!$I$9*$D4^2+'CPS &gt; Bq'!$J$9*$D4+'CPS &gt; Bq'!$K$9</f>
        <v>2960.9369999999999</v>
      </c>
      <c r="N4" s="16" t="str">
        <f t="shared" si="0"/>
        <v>DBP 36 03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x14ac:dyDescent="0.25">
      <c r="A5" s="16" t="s">
        <v>1421</v>
      </c>
      <c r="B5" s="27">
        <v>41082</v>
      </c>
      <c r="C5" s="16" t="s">
        <v>1135</v>
      </c>
      <c r="D5" s="16">
        <v>1100</v>
      </c>
      <c r="E5" s="16" t="s">
        <v>25</v>
      </c>
      <c r="F5" s="30" t="s">
        <v>29</v>
      </c>
      <c r="G5" s="16" t="s">
        <v>696</v>
      </c>
      <c r="H5" s="16">
        <v>83215</v>
      </c>
      <c r="I5" s="16">
        <v>16447</v>
      </c>
      <c r="J5" s="33" t="s">
        <v>1240</v>
      </c>
      <c r="K5" s="33" t="s">
        <v>1240</v>
      </c>
      <c r="L5" s="33" t="s">
        <v>1240</v>
      </c>
      <c r="M5" s="26">
        <f>'CPS &gt; Bq'!$I$9*$D5^2+'CPS &gt; Bq'!$J$9*$D5+'CPS &gt; Bq'!$K$9</f>
        <v>7648.1900000000005</v>
      </c>
      <c r="N5" s="16" t="str">
        <f t="shared" si="0"/>
        <v>DBP 36 04</v>
      </c>
      <c r="O5" s="16" t="s">
        <v>1429</v>
      </c>
      <c r="P5" s="16">
        <v>4.2919999999999998</v>
      </c>
      <c r="Q5" s="24">
        <v>5384</v>
      </c>
      <c r="R5" s="25">
        <v>3870.5</v>
      </c>
      <c r="S5" s="25">
        <v>27.79</v>
      </c>
      <c r="T5" s="25">
        <v>6298.5</v>
      </c>
      <c r="U5" s="25">
        <v>23.75</v>
      </c>
      <c r="V5" s="25">
        <v>5767.7</v>
      </c>
      <c r="W5" s="25">
        <v>23.86</v>
      </c>
      <c r="X5" s="25">
        <v>5671.3</v>
      </c>
      <c r="Y5" s="25">
        <v>26.86</v>
      </c>
    </row>
    <row r="6" spans="1:26" x14ac:dyDescent="0.25">
      <c r="A6" s="16" t="s">
        <v>1422</v>
      </c>
      <c r="B6" s="27">
        <v>41082</v>
      </c>
      <c r="C6" s="16" t="s">
        <v>1135</v>
      </c>
      <c r="D6" s="16">
        <v>650</v>
      </c>
      <c r="E6" s="16"/>
      <c r="F6" s="30" t="s">
        <v>1428</v>
      </c>
      <c r="G6" s="16" t="s">
        <v>696</v>
      </c>
      <c r="H6" s="16">
        <v>83140</v>
      </c>
      <c r="I6" s="16">
        <v>16519</v>
      </c>
      <c r="J6" s="33"/>
      <c r="K6" s="16"/>
      <c r="L6" s="16"/>
      <c r="M6" s="26">
        <f>'CPS &gt; Bq'!$I$9*$D6^2+'CPS &gt; Bq'!$J$9*$D6+'CPS &gt; Bq'!$K$9</f>
        <v>4490.1350000000002</v>
      </c>
      <c r="N6" s="16" t="str">
        <f t="shared" si="0"/>
        <v>DBP 36 05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6" x14ac:dyDescent="0.25">
      <c r="A7" s="16" t="s">
        <v>1423</v>
      </c>
      <c r="B7" s="27">
        <v>41082</v>
      </c>
      <c r="C7" s="16" t="s">
        <v>1134</v>
      </c>
      <c r="D7" s="16">
        <v>800</v>
      </c>
      <c r="E7" s="16" t="s">
        <v>25</v>
      </c>
      <c r="F7" s="30" t="s">
        <v>1427</v>
      </c>
      <c r="G7" s="16" t="s">
        <v>696</v>
      </c>
      <c r="H7" s="16">
        <v>83219</v>
      </c>
      <c r="I7" s="16">
        <v>16441</v>
      </c>
      <c r="J7" s="16"/>
      <c r="K7" s="16"/>
      <c r="L7" s="16"/>
      <c r="M7" s="26">
        <f>'CPS &gt; Bq'!$I$9*$D7^2+'CPS &gt; Bq'!$J$9*$D7+'CPS &gt; Bq'!$K$9</f>
        <v>5538.32</v>
      </c>
      <c r="N7" s="16" t="str">
        <f t="shared" si="0"/>
        <v>DBP 36 06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6" x14ac:dyDescent="0.25">
      <c r="A8" s="16" t="s">
        <v>1424</v>
      </c>
      <c r="B8" s="27">
        <v>41082</v>
      </c>
      <c r="C8" s="16" t="s">
        <v>1134</v>
      </c>
      <c r="D8" s="16">
        <v>800</v>
      </c>
      <c r="E8" s="16" t="s">
        <v>25</v>
      </c>
      <c r="F8" s="30" t="s">
        <v>1427</v>
      </c>
      <c r="G8" s="16" t="s">
        <v>696</v>
      </c>
      <c r="H8" s="16">
        <v>83223</v>
      </c>
      <c r="I8" s="16">
        <v>16441</v>
      </c>
      <c r="J8" s="16"/>
      <c r="K8" s="16"/>
      <c r="L8" s="16"/>
      <c r="M8" s="26">
        <f>'CPS &gt; Bq'!$I$9*$D8^2+'CPS &gt; Bq'!$J$9*$D8+'CPS &gt; Bq'!$K$9</f>
        <v>5538.32</v>
      </c>
      <c r="N8" s="16" t="str">
        <f t="shared" si="0"/>
        <v>DBP 36 07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7"/>
  <sheetViews>
    <sheetView topLeftCell="A19" workbookViewId="0">
      <selection activeCell="E41" sqref="E41"/>
    </sheetView>
  </sheetViews>
  <sheetFormatPr defaultColWidth="11.42578125" defaultRowHeight="15" x14ac:dyDescent="0.25"/>
  <cols>
    <col min="5" max="5" width="16.42578125" customWidth="1"/>
  </cols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318</v>
      </c>
      <c r="B2" s="27">
        <v>41188</v>
      </c>
      <c r="C2" s="16" t="s">
        <v>1134</v>
      </c>
      <c r="D2" s="16">
        <v>340</v>
      </c>
      <c r="E2" s="16" t="s">
        <v>324</v>
      </c>
      <c r="F2" s="16" t="s">
        <v>319</v>
      </c>
      <c r="G2" s="16" t="s">
        <v>696</v>
      </c>
      <c r="H2" s="16">
        <v>83208</v>
      </c>
      <c r="I2" s="16">
        <v>16447</v>
      </c>
      <c r="J2" s="33"/>
      <c r="K2" s="33"/>
      <c r="L2" s="33"/>
      <c r="M2" s="26">
        <f>'CPS &gt; Bq'!$I$9*$D2^2+'CPS &gt; Bq'!$J$9*$D2+'CPS &gt; Bq'!$K$9</f>
        <v>2338.1460000000002</v>
      </c>
      <c r="N2" s="16" t="str">
        <f>A2</f>
        <v>DBP 37 01</v>
      </c>
      <c r="O2" s="16"/>
      <c r="P2" s="23"/>
      <c r="Q2" s="24"/>
      <c r="R2" s="25"/>
      <c r="S2" s="25"/>
      <c r="T2" s="25"/>
      <c r="U2" s="25"/>
      <c r="V2" s="25"/>
      <c r="W2" s="25"/>
      <c r="X2" s="25"/>
      <c r="Y2" s="25"/>
      <c r="Z2" s="55"/>
    </row>
    <row r="3" spans="1:26" x14ac:dyDescent="0.25">
      <c r="A3" s="16" t="s">
        <v>325</v>
      </c>
      <c r="B3" s="27">
        <v>41188</v>
      </c>
      <c r="C3" s="16" t="s">
        <v>1134</v>
      </c>
      <c r="D3" s="16">
        <v>480</v>
      </c>
      <c r="E3" s="16" t="s">
        <v>324</v>
      </c>
      <c r="F3" s="30" t="s">
        <v>1490</v>
      </c>
      <c r="G3" s="16" t="s">
        <v>696</v>
      </c>
      <c r="H3" s="16">
        <v>83208</v>
      </c>
      <c r="I3" s="16">
        <v>16447</v>
      </c>
      <c r="J3" s="16"/>
      <c r="K3" s="16"/>
      <c r="L3" s="16"/>
      <c r="M3" s="26">
        <f>'CPS &gt; Bq'!$I$9*$D3^2+'CPS &gt; Bq'!$J$9*$D3+'CPS &gt; Bq'!$K$9</f>
        <v>3307.6320000000001</v>
      </c>
      <c r="N3" s="16" t="str">
        <f t="shared" ref="N3:N37" si="0">A3</f>
        <v>DBP 37 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x14ac:dyDescent="0.25">
      <c r="A4" s="16" t="s">
        <v>114</v>
      </c>
      <c r="B4" s="27">
        <v>41188</v>
      </c>
      <c r="C4" s="16" t="s">
        <v>1134</v>
      </c>
      <c r="D4" s="16">
        <v>220</v>
      </c>
      <c r="E4" s="16" t="s">
        <v>324</v>
      </c>
      <c r="F4" s="30" t="s">
        <v>1491</v>
      </c>
      <c r="G4" s="16" t="s">
        <v>696</v>
      </c>
      <c r="H4" s="16">
        <v>83219</v>
      </c>
      <c r="I4" s="16">
        <v>16445</v>
      </c>
      <c r="J4" s="16"/>
      <c r="K4" s="16"/>
      <c r="L4" s="16"/>
      <c r="M4" s="26">
        <f>'CPS &gt; Bq'!$I$9*$D4^2+'CPS &gt; Bq'!$J$9*$D4+'CPS &gt; Bq'!$K$9</f>
        <v>1510.278</v>
      </c>
      <c r="N4" s="16" t="str">
        <f t="shared" si="0"/>
        <v>DBP 37 03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x14ac:dyDescent="0.25">
      <c r="A5" s="16" t="s">
        <v>400</v>
      </c>
      <c r="B5" s="27">
        <v>41188</v>
      </c>
      <c r="C5" s="16" t="s">
        <v>1134</v>
      </c>
      <c r="D5" s="16">
        <v>2000</v>
      </c>
      <c r="E5" s="16" t="s">
        <v>324</v>
      </c>
      <c r="F5" s="30" t="s">
        <v>1490</v>
      </c>
      <c r="G5" s="16" t="s">
        <v>696</v>
      </c>
      <c r="H5" s="16">
        <v>83217</v>
      </c>
      <c r="I5" s="16">
        <v>16445</v>
      </c>
      <c r="J5" s="16" t="s">
        <v>1504</v>
      </c>
      <c r="K5" s="16" t="s">
        <v>1505</v>
      </c>
      <c r="L5" s="16" t="s">
        <v>1505</v>
      </c>
      <c r="M5" s="26">
        <f>'CPS &gt; Bq'!$I$9*$D5^2+'CPS &gt; Bq'!$J$9*$D5+'CPS &gt; Bq'!$K$9</f>
        <v>14085.800000000001</v>
      </c>
      <c r="N5" s="16" t="str">
        <f t="shared" si="0"/>
        <v>DBP 37 04</v>
      </c>
      <c r="O5" s="16" t="s">
        <v>1603</v>
      </c>
      <c r="P5" s="16">
        <v>4.4999999999999998E-2</v>
      </c>
      <c r="Q5" s="168">
        <v>12976</v>
      </c>
      <c r="R5" s="167">
        <v>9545</v>
      </c>
      <c r="S5" s="167">
        <v>23.83</v>
      </c>
      <c r="T5" s="167">
        <v>11073</v>
      </c>
      <c r="U5" s="167">
        <v>23.54</v>
      </c>
      <c r="V5" s="167">
        <v>10675</v>
      </c>
      <c r="W5" s="167">
        <v>23.67</v>
      </c>
      <c r="X5" s="167">
        <v>10590</v>
      </c>
      <c r="Y5" s="167">
        <v>24.38</v>
      </c>
    </row>
    <row r="6" spans="1:26" x14ac:dyDescent="0.25">
      <c r="A6" s="16" t="s">
        <v>401</v>
      </c>
      <c r="B6" s="27">
        <v>41188</v>
      </c>
      <c r="C6" s="16" t="s">
        <v>1134</v>
      </c>
      <c r="D6" s="16">
        <v>500</v>
      </c>
      <c r="E6" s="16" t="s">
        <v>324</v>
      </c>
      <c r="F6" s="30" t="s">
        <v>1492</v>
      </c>
      <c r="G6" s="16" t="s">
        <v>696</v>
      </c>
      <c r="H6" s="16">
        <v>83216</v>
      </c>
      <c r="I6" s="16">
        <v>16445</v>
      </c>
      <c r="J6" s="16"/>
      <c r="K6" s="16"/>
      <c r="L6" s="16"/>
      <c r="M6" s="26">
        <f>'CPS &gt; Bq'!$I$9*$D6^2+'CPS &gt; Bq'!$J$9*$D6+'CPS &gt; Bq'!$K$9</f>
        <v>3446.4500000000003</v>
      </c>
      <c r="N6" s="16" t="str">
        <f t="shared" si="0"/>
        <v>DBP 37 05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6" x14ac:dyDescent="0.25">
      <c r="A7" s="16" t="s">
        <v>402</v>
      </c>
      <c r="B7" s="27">
        <v>41188</v>
      </c>
      <c r="C7" s="16" t="s">
        <v>1134</v>
      </c>
      <c r="D7" s="16">
        <v>9200</v>
      </c>
      <c r="E7" s="16" t="s">
        <v>324</v>
      </c>
      <c r="F7" s="30" t="s">
        <v>1493</v>
      </c>
      <c r="G7" s="16" t="s">
        <v>696</v>
      </c>
      <c r="H7" s="16">
        <v>83217</v>
      </c>
      <c r="I7" s="16">
        <v>16445</v>
      </c>
      <c r="J7" s="16" t="s">
        <v>1506</v>
      </c>
      <c r="K7" s="16" t="s">
        <v>1505</v>
      </c>
      <c r="L7" s="16" t="s">
        <v>1505</v>
      </c>
      <c r="M7" s="26">
        <f>'CPS &gt; Bq'!$I$9*$D7^2+'CPS &gt; Bq'!$J$9*$D7+'CPS &gt; Bq'!$K$9</f>
        <v>71418.679999999993</v>
      </c>
      <c r="N7" s="16" t="str">
        <f t="shared" si="0"/>
        <v>DBP 37 06</v>
      </c>
      <c r="O7" s="16" t="s">
        <v>1604</v>
      </c>
      <c r="P7" s="16">
        <v>1.65</v>
      </c>
      <c r="Q7" s="168">
        <v>725</v>
      </c>
      <c r="R7" s="167">
        <v>45631</v>
      </c>
      <c r="S7" s="167">
        <v>25.95</v>
      </c>
      <c r="T7" s="167">
        <v>59703</v>
      </c>
      <c r="U7" s="167">
        <v>23.7</v>
      </c>
      <c r="V7" s="167">
        <v>56299</v>
      </c>
      <c r="W7" s="167">
        <v>23.8</v>
      </c>
      <c r="X7" s="167">
        <v>50381</v>
      </c>
      <c r="Y7" s="167">
        <v>25.77</v>
      </c>
    </row>
    <row r="8" spans="1:26" x14ac:dyDescent="0.25">
      <c r="A8" s="16" t="s">
        <v>403</v>
      </c>
      <c r="B8" s="27">
        <v>41188</v>
      </c>
      <c r="C8" s="16" t="s">
        <v>1134</v>
      </c>
      <c r="D8" s="16">
        <v>1900</v>
      </c>
      <c r="E8" s="16" t="s">
        <v>324</v>
      </c>
      <c r="F8" s="30" t="s">
        <v>1494</v>
      </c>
      <c r="G8" s="16" t="s">
        <v>696</v>
      </c>
      <c r="H8" s="16">
        <v>83205</v>
      </c>
      <c r="I8" s="16">
        <v>16449</v>
      </c>
      <c r="J8" s="16" t="s">
        <v>1505</v>
      </c>
      <c r="K8" s="16" t="s">
        <v>1505</v>
      </c>
      <c r="L8" s="16" t="s">
        <v>1505</v>
      </c>
      <c r="M8" s="26">
        <f>'CPS &gt; Bq'!$I$9*$D8^2+'CPS &gt; Bq'!$J$9*$D8+'CPS &gt; Bq'!$K$9</f>
        <v>13362.51</v>
      </c>
      <c r="N8" s="16" t="str">
        <f t="shared" si="0"/>
        <v>DBP 37 07</v>
      </c>
      <c r="O8" s="16" t="s">
        <v>1605</v>
      </c>
      <c r="P8" s="16">
        <v>1.464</v>
      </c>
      <c r="Q8" s="168">
        <v>3904</v>
      </c>
      <c r="R8" s="167">
        <v>7089.4</v>
      </c>
      <c r="S8" s="167">
        <v>26.43</v>
      </c>
      <c r="T8" s="167">
        <v>11397</v>
      </c>
      <c r="U8" s="167">
        <v>23.72</v>
      </c>
      <c r="V8" s="167">
        <v>11059</v>
      </c>
      <c r="W8" s="167">
        <v>23.78</v>
      </c>
      <c r="X8" s="167">
        <v>10638</v>
      </c>
      <c r="Y8" s="167">
        <v>25.82</v>
      </c>
    </row>
    <row r="9" spans="1:26" x14ac:dyDescent="0.25">
      <c r="A9" s="16" t="s">
        <v>404</v>
      </c>
      <c r="B9" s="27">
        <v>41188</v>
      </c>
      <c r="C9" s="16" t="s">
        <v>1134</v>
      </c>
      <c r="D9" s="16">
        <v>460</v>
      </c>
      <c r="E9" s="16" t="s">
        <v>324</v>
      </c>
      <c r="F9" s="30" t="s">
        <v>1497</v>
      </c>
      <c r="G9" s="16" t="s">
        <v>696</v>
      </c>
      <c r="H9" s="16">
        <v>83221</v>
      </c>
      <c r="I9" s="16">
        <v>16444</v>
      </c>
      <c r="J9" s="16"/>
      <c r="K9" s="16"/>
      <c r="L9" s="16"/>
      <c r="M9" s="26">
        <f>'CPS &gt; Bq'!$I$9*$D9^2+'CPS &gt; Bq'!$J$9*$D9+'CPS &gt; Bq'!$K$9</f>
        <v>3168.8939999999998</v>
      </c>
      <c r="N9" s="16" t="str">
        <f t="shared" si="0"/>
        <v>DBP 37 08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6" x14ac:dyDescent="0.25">
      <c r="A10" s="16" t="s">
        <v>405</v>
      </c>
      <c r="B10" s="27">
        <v>41188</v>
      </c>
      <c r="C10" s="16" t="s">
        <v>1134</v>
      </c>
      <c r="D10" s="16">
        <v>900</v>
      </c>
      <c r="E10" s="16" t="s">
        <v>324</v>
      </c>
      <c r="F10" s="30" t="s">
        <v>1495</v>
      </c>
      <c r="G10" s="16" t="s">
        <v>696</v>
      </c>
      <c r="H10" s="16">
        <v>83221</v>
      </c>
      <c r="I10" s="16">
        <v>16445</v>
      </c>
      <c r="J10" s="16"/>
      <c r="K10" s="16"/>
      <c r="L10" s="16"/>
      <c r="M10" s="26">
        <f>'CPS &gt; Bq'!$I$9*$D10^2+'CPS &gt; Bq'!$J$9*$D10+'CPS &gt; Bq'!$K$9</f>
        <v>6239.6100000000006</v>
      </c>
      <c r="N10" s="16" t="str">
        <f t="shared" si="0"/>
        <v>DBP 37 09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6" x14ac:dyDescent="0.25">
      <c r="A11" s="16" t="s">
        <v>406</v>
      </c>
      <c r="B11" s="27">
        <v>41188</v>
      </c>
      <c r="C11" s="16" t="s">
        <v>1134</v>
      </c>
      <c r="D11" s="16">
        <v>400</v>
      </c>
      <c r="E11" s="16" t="s">
        <v>324</v>
      </c>
      <c r="F11" s="30" t="s">
        <v>1496</v>
      </c>
      <c r="G11" s="16" t="s">
        <v>696</v>
      </c>
      <c r="H11" s="16">
        <v>83221</v>
      </c>
      <c r="I11" s="16">
        <v>16445</v>
      </c>
      <c r="J11" s="16"/>
      <c r="K11" s="16"/>
      <c r="L11" s="16"/>
      <c r="M11" s="26">
        <f>'CPS &gt; Bq'!$I$9*$D11^2+'CPS &gt; Bq'!$J$9*$D11+'CPS &gt; Bq'!$K$9</f>
        <v>2753.16</v>
      </c>
      <c r="N11" s="16" t="str">
        <f t="shared" si="0"/>
        <v>DBP 37 10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6" x14ac:dyDescent="0.25">
      <c r="A12" s="16" t="s">
        <v>407</v>
      </c>
      <c r="B12" s="27">
        <v>41188</v>
      </c>
      <c r="C12" s="16" t="s">
        <v>1134</v>
      </c>
      <c r="D12" s="16">
        <v>470</v>
      </c>
      <c r="E12" s="16" t="s">
        <v>324</v>
      </c>
      <c r="F12" s="30" t="s">
        <v>1497</v>
      </c>
      <c r="G12" s="16" t="s">
        <v>696</v>
      </c>
      <c r="H12" s="16">
        <v>83217</v>
      </c>
      <c r="I12" s="16">
        <v>16448</v>
      </c>
      <c r="J12" s="16"/>
      <c r="K12" s="16"/>
      <c r="L12" s="16"/>
      <c r="M12" s="26">
        <f>'CPS &gt; Bq'!$I$9*$D12^2+'CPS &gt; Bq'!$J$9*$D12+'CPS &gt; Bq'!$K$9</f>
        <v>3238.2530000000002</v>
      </c>
      <c r="N12" s="16" t="str">
        <f t="shared" si="0"/>
        <v>DBP 37 11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6" x14ac:dyDescent="0.25">
      <c r="A13" s="16" t="s">
        <v>408</v>
      </c>
      <c r="B13" s="27">
        <v>41188</v>
      </c>
      <c r="C13" s="16" t="s">
        <v>1134</v>
      </c>
      <c r="D13" s="16">
        <v>300</v>
      </c>
      <c r="E13" s="16" t="s">
        <v>324</v>
      </c>
      <c r="F13" s="30" t="s">
        <v>1492</v>
      </c>
      <c r="G13" s="16" t="s">
        <v>696</v>
      </c>
      <c r="H13" s="16">
        <v>83218</v>
      </c>
      <c r="I13" s="16">
        <v>16446</v>
      </c>
      <c r="J13" s="16"/>
      <c r="K13" s="16"/>
      <c r="L13" s="16"/>
      <c r="M13" s="26">
        <f>'CPS &gt; Bq'!$I$9*$D13^2+'CPS &gt; Bq'!$J$9*$D13+'CPS &gt; Bq'!$K$9</f>
        <v>2061.87</v>
      </c>
      <c r="N13" s="16" t="str">
        <f t="shared" si="0"/>
        <v>DBP 37 12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6" x14ac:dyDescent="0.25">
      <c r="A14" s="16" t="s">
        <v>409</v>
      </c>
      <c r="B14" s="27">
        <v>41188</v>
      </c>
      <c r="C14" s="16" t="s">
        <v>1134</v>
      </c>
      <c r="D14" s="16">
        <v>1700</v>
      </c>
      <c r="E14" s="16" t="s">
        <v>324</v>
      </c>
      <c r="F14" s="16" t="s">
        <v>1498</v>
      </c>
      <c r="G14" s="16" t="s">
        <v>696</v>
      </c>
      <c r="H14" s="16">
        <v>83219</v>
      </c>
      <c r="I14" s="16">
        <v>16449</v>
      </c>
      <c r="J14" s="16" t="s">
        <v>1506</v>
      </c>
      <c r="K14" s="16" t="s">
        <v>1505</v>
      </c>
      <c r="L14" s="16" t="s">
        <v>1505</v>
      </c>
      <c r="M14" s="26">
        <f>'CPS &gt; Bq'!$I$9*$D14^2+'CPS &gt; Bq'!$J$9*$D14+'CPS &gt; Bq'!$K$9</f>
        <v>11921.93</v>
      </c>
      <c r="N14" s="16" t="str">
        <f t="shared" si="0"/>
        <v>DBP 37 13</v>
      </c>
      <c r="O14" s="16" t="s">
        <v>974</v>
      </c>
      <c r="P14" s="16">
        <v>3.6600000000000001E-2</v>
      </c>
      <c r="Q14" s="168">
        <v>3487</v>
      </c>
      <c r="R14" s="167">
        <v>6784.2</v>
      </c>
      <c r="S14" s="167">
        <v>26.63</v>
      </c>
      <c r="T14" s="167">
        <v>9757.2000000000007</v>
      </c>
      <c r="U14" s="167">
        <v>23.75</v>
      </c>
      <c r="V14" s="167">
        <v>9272.2000000000007</v>
      </c>
      <c r="W14" s="167">
        <v>23.82</v>
      </c>
      <c r="X14" s="167">
        <v>8525.2000000000007</v>
      </c>
      <c r="Y14" s="167">
        <v>25.9</v>
      </c>
    </row>
    <row r="15" spans="1:26" x14ac:dyDescent="0.25">
      <c r="A15" s="16" t="s">
        <v>410</v>
      </c>
      <c r="B15" s="27">
        <v>41188</v>
      </c>
      <c r="C15" s="16" t="s">
        <v>1134</v>
      </c>
      <c r="D15" s="16">
        <v>700</v>
      </c>
      <c r="E15" s="16" t="s">
        <v>324</v>
      </c>
      <c r="F15" s="30" t="s">
        <v>1498</v>
      </c>
      <c r="G15" s="16" t="s">
        <v>696</v>
      </c>
      <c r="H15" s="16">
        <v>83219</v>
      </c>
      <c r="I15" s="16">
        <v>16449</v>
      </c>
      <c r="J15" s="16"/>
      <c r="K15" s="16"/>
      <c r="L15" s="16"/>
      <c r="M15" s="26">
        <f>'CPS &gt; Bq'!$I$9*$D15^2+'CPS &gt; Bq'!$J$9*$D15+'CPS &gt; Bq'!$K$9</f>
        <v>4839.03</v>
      </c>
      <c r="N15" s="16" t="str">
        <f t="shared" si="0"/>
        <v>DBP 37 14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6" x14ac:dyDescent="0.25">
      <c r="A16" s="16" t="s">
        <v>411</v>
      </c>
      <c r="B16" s="27">
        <v>41188</v>
      </c>
      <c r="C16" s="16" t="s">
        <v>1134</v>
      </c>
      <c r="D16" s="16">
        <v>320</v>
      </c>
      <c r="E16" s="16" t="s">
        <v>324</v>
      </c>
      <c r="F16" s="30" t="s">
        <v>1492</v>
      </c>
      <c r="G16" s="16" t="s">
        <v>696</v>
      </c>
      <c r="H16" s="16">
        <v>83216</v>
      </c>
      <c r="I16" s="16">
        <v>16449</v>
      </c>
      <c r="J16" s="16"/>
      <c r="K16" s="16"/>
      <c r="L16" s="16"/>
      <c r="M16" s="26">
        <f>'CPS &gt; Bq'!$I$9*$D16^2+'CPS &gt; Bq'!$J$9*$D16+'CPS &gt; Bq'!$K$9</f>
        <v>2199.9679999999998</v>
      </c>
      <c r="N16" s="16" t="str">
        <f t="shared" si="0"/>
        <v>DBP 37 15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x14ac:dyDescent="0.25">
      <c r="A17" s="16" t="s">
        <v>412</v>
      </c>
      <c r="B17" s="27">
        <v>41188</v>
      </c>
      <c r="C17" s="16" t="s">
        <v>1134</v>
      </c>
      <c r="D17" s="16">
        <v>540</v>
      </c>
      <c r="E17" s="16" t="s">
        <v>324</v>
      </c>
      <c r="F17" s="30" t="s">
        <v>1499</v>
      </c>
      <c r="G17" s="16" t="s">
        <v>696</v>
      </c>
      <c r="H17" s="16">
        <v>83220</v>
      </c>
      <c r="I17" s="16">
        <v>16448</v>
      </c>
      <c r="J17" s="16"/>
      <c r="K17" s="16"/>
      <c r="L17" s="16"/>
      <c r="M17" s="26">
        <f>'CPS &gt; Bq'!$I$9*$D17^2+'CPS &gt; Bq'!$J$9*$D17+'CPS &gt; Bq'!$K$9</f>
        <v>3724.326</v>
      </c>
      <c r="N17" s="16" t="str">
        <f t="shared" si="0"/>
        <v>DBP 37 16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x14ac:dyDescent="0.25">
      <c r="A18" s="16" t="s">
        <v>188</v>
      </c>
      <c r="B18" s="27">
        <v>41188</v>
      </c>
      <c r="C18" s="16" t="s">
        <v>1134</v>
      </c>
      <c r="D18" s="16">
        <v>350</v>
      </c>
      <c r="E18" s="16" t="s">
        <v>324</v>
      </c>
      <c r="F18" s="30" t="s">
        <v>1492</v>
      </c>
      <c r="G18" s="16" t="s">
        <v>696</v>
      </c>
      <c r="H18" s="16">
        <v>83216</v>
      </c>
      <c r="I18" s="16">
        <v>16448</v>
      </c>
      <c r="J18" s="16"/>
      <c r="K18" s="16"/>
      <c r="L18" s="16"/>
      <c r="M18" s="26">
        <f>'CPS &gt; Bq'!$I$9*$D18^2+'CPS &gt; Bq'!$J$9*$D18+'CPS &gt; Bq'!$K$9</f>
        <v>2407.2649999999999</v>
      </c>
      <c r="N18" s="16" t="str">
        <f t="shared" si="0"/>
        <v>DBP 37 17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x14ac:dyDescent="0.25">
      <c r="A19" s="16" t="s">
        <v>189</v>
      </c>
      <c r="B19" s="27">
        <v>41188</v>
      </c>
      <c r="C19" s="16" t="s">
        <v>1134</v>
      </c>
      <c r="D19" s="16">
        <v>270</v>
      </c>
      <c r="E19" s="16" t="s">
        <v>324</v>
      </c>
      <c r="F19" s="30" t="s">
        <v>1498</v>
      </c>
      <c r="G19" s="16" t="s">
        <v>696</v>
      </c>
      <c r="H19" s="16">
        <v>83222</v>
      </c>
      <c r="I19" s="16">
        <v>16450</v>
      </c>
      <c r="J19" s="16"/>
      <c r="K19" s="16"/>
      <c r="L19" s="16"/>
      <c r="M19" s="26">
        <f>'CPS &gt; Bq'!$I$9*$D19^2+'CPS &gt; Bq'!$J$9*$D19+'CPS &gt; Bq'!$K$9</f>
        <v>1854.873</v>
      </c>
      <c r="N19" s="16" t="str">
        <f t="shared" si="0"/>
        <v>DBP 37 18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x14ac:dyDescent="0.25">
      <c r="A20" s="16" t="s">
        <v>190</v>
      </c>
      <c r="B20" s="27">
        <v>41188</v>
      </c>
      <c r="C20" s="16" t="s">
        <v>1134</v>
      </c>
      <c r="D20" s="16">
        <v>300</v>
      </c>
      <c r="E20" s="16" t="s">
        <v>324</v>
      </c>
      <c r="F20" s="30" t="s">
        <v>1500</v>
      </c>
      <c r="G20" s="16" t="s">
        <v>696</v>
      </c>
      <c r="H20" s="16">
        <v>83222</v>
      </c>
      <c r="I20" s="16">
        <v>16447</v>
      </c>
      <c r="J20" s="16"/>
      <c r="K20" s="16"/>
      <c r="L20" s="16"/>
      <c r="M20" s="26">
        <f>'CPS &gt; Bq'!$I$9*$D20^2+'CPS &gt; Bq'!$J$9*$D20+'CPS &gt; Bq'!$K$9</f>
        <v>2061.87</v>
      </c>
      <c r="N20" s="16" t="str">
        <f t="shared" si="0"/>
        <v>DBP 37 19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x14ac:dyDescent="0.25">
      <c r="A21" s="16" t="s">
        <v>191</v>
      </c>
      <c r="B21" s="27">
        <v>41188</v>
      </c>
      <c r="C21" s="16" t="s">
        <v>1134</v>
      </c>
      <c r="D21" s="16">
        <v>700</v>
      </c>
      <c r="E21" s="16" t="s">
        <v>324</v>
      </c>
      <c r="F21" s="30" t="s">
        <v>1494</v>
      </c>
      <c r="G21" s="16" t="s">
        <v>696</v>
      </c>
      <c r="H21" s="16">
        <v>83222</v>
      </c>
      <c r="I21" s="16">
        <v>16443</v>
      </c>
      <c r="J21" s="16"/>
      <c r="K21" s="16"/>
      <c r="L21" s="16"/>
      <c r="M21" s="26">
        <f>'CPS &gt; Bq'!$I$9*$D21^2+'CPS &gt; Bq'!$J$9*$D21+'CPS &gt; Bq'!$K$9</f>
        <v>4839.03</v>
      </c>
      <c r="N21" s="16" t="str">
        <f t="shared" si="0"/>
        <v>DBP 37 20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x14ac:dyDescent="0.25">
      <c r="A22" s="16" t="s">
        <v>192</v>
      </c>
      <c r="B22" s="27">
        <v>41188</v>
      </c>
      <c r="C22" s="16" t="s">
        <v>1134</v>
      </c>
      <c r="D22" s="16">
        <v>300</v>
      </c>
      <c r="E22" s="16" t="s">
        <v>324</v>
      </c>
      <c r="F22" s="30" t="s">
        <v>1492</v>
      </c>
      <c r="G22" s="16" t="s">
        <v>696</v>
      </c>
      <c r="H22" s="16">
        <v>83223</v>
      </c>
      <c r="I22" s="16">
        <v>16446</v>
      </c>
      <c r="J22" s="16"/>
      <c r="K22" s="16"/>
      <c r="L22" s="16"/>
      <c r="M22" s="26">
        <f>'CPS &gt; Bq'!$I$9*$D22^2+'CPS &gt; Bq'!$J$9*$D22+'CPS &gt; Bq'!$K$9</f>
        <v>2061.87</v>
      </c>
      <c r="N22" s="16" t="str">
        <f t="shared" si="0"/>
        <v>DBP 37 21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x14ac:dyDescent="0.25">
      <c r="A23" s="16" t="s">
        <v>193</v>
      </c>
      <c r="B23" s="27">
        <v>41188</v>
      </c>
      <c r="C23" s="16" t="s">
        <v>1134</v>
      </c>
      <c r="D23" s="16">
        <v>380</v>
      </c>
      <c r="E23" s="16" t="s">
        <v>324</v>
      </c>
      <c r="F23" s="30" t="s">
        <v>1501</v>
      </c>
      <c r="G23" s="16" t="s">
        <v>696</v>
      </c>
      <c r="H23" s="16">
        <v>83231</v>
      </c>
      <c r="I23" s="16">
        <v>16445</v>
      </c>
      <c r="J23" s="16"/>
      <c r="K23" s="16"/>
      <c r="L23" s="16"/>
      <c r="M23" s="26">
        <f>'CPS &gt; Bq'!$I$9*$D23^2+'CPS &gt; Bq'!$J$9*$D23+'CPS &gt; Bq'!$K$9</f>
        <v>2614.7420000000002</v>
      </c>
      <c r="N23" s="16" t="str">
        <f t="shared" si="0"/>
        <v>DBP 37 22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x14ac:dyDescent="0.25">
      <c r="A24" s="16" t="s">
        <v>194</v>
      </c>
      <c r="B24" s="27">
        <v>41188</v>
      </c>
      <c r="C24" s="16" t="s">
        <v>1134</v>
      </c>
      <c r="D24" s="16">
        <v>220</v>
      </c>
      <c r="E24" s="16" t="s">
        <v>324</v>
      </c>
      <c r="F24" s="30" t="s">
        <v>1501</v>
      </c>
      <c r="G24" s="16" t="s">
        <v>696</v>
      </c>
      <c r="H24" s="16">
        <v>83231</v>
      </c>
      <c r="I24" s="16">
        <v>16446</v>
      </c>
      <c r="J24" s="16"/>
      <c r="K24" s="16"/>
      <c r="L24" s="16"/>
      <c r="M24" s="26">
        <f>'CPS &gt; Bq'!$I$9*$D24^2+'CPS &gt; Bq'!$J$9*$D24+'CPS &gt; Bq'!$K$9</f>
        <v>1510.278</v>
      </c>
      <c r="N24" s="16" t="str">
        <f t="shared" si="0"/>
        <v>DBP 37 23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x14ac:dyDescent="0.25">
      <c r="A25" s="16" t="s">
        <v>195</v>
      </c>
      <c r="B25" s="27">
        <v>41188</v>
      </c>
      <c r="C25" s="16" t="s">
        <v>1134</v>
      </c>
      <c r="D25" s="16">
        <v>1070</v>
      </c>
      <c r="E25" s="16" t="s">
        <v>324</v>
      </c>
      <c r="F25" s="30" t="s">
        <v>1495</v>
      </c>
      <c r="G25" s="16" t="s">
        <v>696</v>
      </c>
      <c r="H25" s="16">
        <v>83232</v>
      </c>
      <c r="I25" s="16">
        <v>16449</v>
      </c>
      <c r="J25" s="16"/>
      <c r="K25" s="16"/>
      <c r="L25" s="16"/>
      <c r="M25" s="26">
        <f>'CPS &gt; Bq'!$I$9*$D25^2+'CPS &gt; Bq'!$J$9*$D25+'CPS &gt; Bq'!$K$9</f>
        <v>7436.393</v>
      </c>
      <c r="N25" s="16" t="str">
        <f t="shared" si="0"/>
        <v>DBP 37 24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x14ac:dyDescent="0.25">
      <c r="A26" s="16" t="s">
        <v>196</v>
      </c>
      <c r="B26" s="27">
        <v>41188</v>
      </c>
      <c r="C26" s="16" t="s">
        <v>1134</v>
      </c>
      <c r="D26" s="16">
        <v>300</v>
      </c>
      <c r="E26" s="16" t="s">
        <v>324</v>
      </c>
      <c r="F26" s="30" t="s">
        <v>1498</v>
      </c>
      <c r="G26" s="16" t="s">
        <v>696</v>
      </c>
      <c r="H26" s="16">
        <v>83227</v>
      </c>
      <c r="I26" s="16">
        <v>16448</v>
      </c>
      <c r="J26" s="16"/>
      <c r="K26" s="16"/>
      <c r="L26" s="16"/>
      <c r="M26" s="26">
        <f>'CPS &gt; Bq'!$I$9*$D26^2+'CPS &gt; Bq'!$J$9*$D26+'CPS &gt; Bq'!$K$9</f>
        <v>2061.87</v>
      </c>
      <c r="N26" s="16" t="str">
        <f t="shared" si="0"/>
        <v>DBP 37 25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x14ac:dyDescent="0.25">
      <c r="A27" s="16" t="s">
        <v>197</v>
      </c>
      <c r="B27" s="27">
        <v>41188</v>
      </c>
      <c r="C27" s="16" t="s">
        <v>1134</v>
      </c>
      <c r="D27" s="16">
        <v>1464</v>
      </c>
      <c r="E27" s="16" t="s">
        <v>324</v>
      </c>
      <c r="F27" s="30" t="s">
        <v>1495</v>
      </c>
      <c r="G27" s="16" t="s">
        <v>696</v>
      </c>
      <c r="H27" s="16">
        <v>83232</v>
      </c>
      <c r="I27" s="16">
        <v>16449</v>
      </c>
      <c r="J27" s="16"/>
      <c r="K27" s="16"/>
      <c r="L27" s="16"/>
      <c r="M27" s="26">
        <f>'CPS &gt; Bq'!$I$9*$D27^2+'CPS &gt; Bq'!$J$9*$D27+'CPS &gt; Bq'!$K$9</f>
        <v>10232.3352</v>
      </c>
      <c r="N27" s="16" t="str">
        <f t="shared" si="0"/>
        <v>DBP 37 26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x14ac:dyDescent="0.25">
      <c r="A28" s="16" t="s">
        <v>198</v>
      </c>
      <c r="B28" s="27">
        <v>41188</v>
      </c>
      <c r="C28" s="16" t="s">
        <v>1134</v>
      </c>
      <c r="D28" s="16">
        <v>1600</v>
      </c>
      <c r="E28" s="16" t="s">
        <v>324</v>
      </c>
      <c r="F28" s="30" t="s">
        <v>1502</v>
      </c>
      <c r="G28" s="16" t="s">
        <v>696</v>
      </c>
      <c r="H28" s="16">
        <v>83224</v>
      </c>
      <c r="I28" s="16">
        <v>16448</v>
      </c>
      <c r="J28" s="16" t="s">
        <v>1506</v>
      </c>
      <c r="K28" s="16" t="s">
        <v>1505</v>
      </c>
      <c r="L28" s="16" t="s">
        <v>1505</v>
      </c>
      <c r="M28" s="26">
        <f>'CPS &gt; Bq'!$I$9*$D28^2+'CPS &gt; Bq'!$J$9*$D28+'CPS &gt; Bq'!$K$9</f>
        <v>11204.64</v>
      </c>
      <c r="N28" s="16" t="str">
        <f t="shared" si="0"/>
        <v>DBP 37 27</v>
      </c>
      <c r="O28" s="16" t="s">
        <v>1606</v>
      </c>
      <c r="P28" s="16">
        <v>13.34</v>
      </c>
      <c r="Q28" s="168">
        <v>3883</v>
      </c>
      <c r="R28" s="167">
        <v>276.02999999999997</v>
      </c>
      <c r="S28" s="16"/>
      <c r="T28" s="167">
        <v>11643</v>
      </c>
      <c r="U28" s="167">
        <v>23.68</v>
      </c>
      <c r="V28" s="167">
        <v>10946</v>
      </c>
      <c r="W28" s="167">
        <v>23.8</v>
      </c>
      <c r="X28" s="167">
        <v>9995.1</v>
      </c>
      <c r="Y28" s="167">
        <v>26.43</v>
      </c>
    </row>
    <row r="29" spans="1:25" x14ac:dyDescent="0.25">
      <c r="A29" s="16" t="s">
        <v>199</v>
      </c>
      <c r="B29" s="27">
        <v>41188</v>
      </c>
      <c r="C29" s="16" t="s">
        <v>1134</v>
      </c>
      <c r="D29" s="16">
        <v>3000</v>
      </c>
      <c r="E29" s="16" t="s">
        <v>324</v>
      </c>
      <c r="F29" s="30" t="s">
        <v>1502</v>
      </c>
      <c r="G29" s="16" t="s">
        <v>696</v>
      </c>
      <c r="H29" s="16">
        <v>83224</v>
      </c>
      <c r="I29" s="16">
        <v>16448</v>
      </c>
      <c r="J29" s="16" t="s">
        <v>1505</v>
      </c>
      <c r="K29" s="16" t="s">
        <v>1505</v>
      </c>
      <c r="L29" s="16" t="s">
        <v>1504</v>
      </c>
      <c r="M29" s="26">
        <f>'CPS &gt; Bq'!$I$9*$D29^2+'CPS &gt; Bq'!$J$9*$D29+'CPS &gt; Bq'!$K$9</f>
        <v>21428.7</v>
      </c>
      <c r="N29" s="16" t="str">
        <f t="shared" si="0"/>
        <v>DBP 37 28</v>
      </c>
      <c r="O29" s="16" t="s">
        <v>734</v>
      </c>
      <c r="P29" s="16">
        <v>7.46</v>
      </c>
      <c r="Q29" s="168">
        <v>4025</v>
      </c>
      <c r="R29" s="167">
        <v>8148.3</v>
      </c>
      <c r="S29" s="167">
        <v>26.24</v>
      </c>
      <c r="T29" s="167">
        <v>20031</v>
      </c>
      <c r="U29" s="167">
        <v>23.59</v>
      </c>
      <c r="V29" s="167">
        <v>19298</v>
      </c>
      <c r="W29" s="167">
        <v>23.71</v>
      </c>
      <c r="X29" s="167">
        <v>18158</v>
      </c>
      <c r="Y29" s="167">
        <v>25.26</v>
      </c>
    </row>
    <row r="30" spans="1:25" x14ac:dyDescent="0.25">
      <c r="A30" s="16" t="s">
        <v>200</v>
      </c>
      <c r="B30" s="27">
        <v>41188</v>
      </c>
      <c r="C30" s="16" t="s">
        <v>1134</v>
      </c>
      <c r="D30" s="16">
        <v>2500</v>
      </c>
      <c r="E30" s="16" t="s">
        <v>324</v>
      </c>
      <c r="F30" s="30" t="s">
        <v>1501</v>
      </c>
      <c r="G30" s="16" t="s">
        <v>696</v>
      </c>
      <c r="H30" s="16">
        <v>83220</v>
      </c>
      <c r="I30" s="16">
        <v>16445</v>
      </c>
      <c r="J30" s="16" t="s">
        <v>1505</v>
      </c>
      <c r="K30" s="16" t="s">
        <v>1505</v>
      </c>
      <c r="L30" s="16" t="s">
        <v>1505</v>
      </c>
      <c r="M30" s="26">
        <f>'CPS &gt; Bq'!$I$9*$D30^2+'CPS &gt; Bq'!$J$9*$D30+'CPS &gt; Bq'!$K$9</f>
        <v>17732.25</v>
      </c>
      <c r="N30" s="16" t="str">
        <f t="shared" si="0"/>
        <v>DBP 37 29</v>
      </c>
      <c r="O30" s="16" t="s">
        <v>1607</v>
      </c>
      <c r="P30" s="16">
        <v>3.4</v>
      </c>
      <c r="Q30" s="168">
        <v>1836</v>
      </c>
      <c r="R30" s="167">
        <v>7893.6</v>
      </c>
      <c r="S30" s="167">
        <v>28.18</v>
      </c>
      <c r="T30" s="167">
        <v>14523</v>
      </c>
      <c r="U30" s="167">
        <v>23.84</v>
      </c>
      <c r="V30" s="167">
        <v>13842</v>
      </c>
      <c r="W30" s="167">
        <v>23.93</v>
      </c>
      <c r="X30" s="167">
        <v>15367</v>
      </c>
      <c r="Y30" s="167">
        <v>26.11</v>
      </c>
    </row>
    <row r="31" spans="1:25" x14ac:dyDescent="0.25">
      <c r="A31" s="16" t="s">
        <v>201</v>
      </c>
      <c r="B31" s="27">
        <v>41188</v>
      </c>
      <c r="C31" s="16" t="s">
        <v>1134</v>
      </c>
      <c r="D31" s="16">
        <v>415</v>
      </c>
      <c r="E31" s="16" t="s">
        <v>324</v>
      </c>
      <c r="F31" s="30" t="s">
        <v>1501</v>
      </c>
      <c r="G31" s="16" t="s">
        <v>696</v>
      </c>
      <c r="H31" s="16">
        <v>83236</v>
      </c>
      <c r="I31" s="16">
        <v>16450</v>
      </c>
      <c r="J31" s="16"/>
      <c r="K31" s="16"/>
      <c r="L31" s="16"/>
      <c r="M31" s="26">
        <f>'CPS &gt; Bq'!$I$9*$D31^2+'CPS &gt; Bq'!$J$9*$D31+'CPS &gt; Bq'!$K$9</f>
        <v>2857.0259999999998</v>
      </c>
      <c r="N31" s="16" t="str">
        <f t="shared" si="0"/>
        <v>DBP 37 30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x14ac:dyDescent="0.25">
      <c r="A32" s="16" t="s">
        <v>202</v>
      </c>
      <c r="B32" s="27">
        <v>41188</v>
      </c>
      <c r="C32" s="16" t="s">
        <v>1134</v>
      </c>
      <c r="D32" s="16">
        <v>480</v>
      </c>
      <c r="E32" s="16" t="s">
        <v>324</v>
      </c>
      <c r="F32" s="30" t="s">
        <v>1499</v>
      </c>
      <c r="G32" s="16" t="s">
        <v>696</v>
      </c>
      <c r="H32" s="16">
        <v>83244</v>
      </c>
      <c r="I32" s="16">
        <v>16452</v>
      </c>
      <c r="J32" s="16"/>
      <c r="K32" s="16"/>
      <c r="L32" s="16"/>
      <c r="M32" s="26">
        <f>'CPS &gt; Bq'!$I$9*$D32^2+'CPS &gt; Bq'!$J$9*$D32+'CPS &gt; Bq'!$K$9</f>
        <v>3307.6320000000001</v>
      </c>
      <c r="N32" s="16" t="str">
        <f t="shared" si="0"/>
        <v>DBP 37 31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x14ac:dyDescent="0.25">
      <c r="A33" s="16" t="s">
        <v>1507</v>
      </c>
      <c r="B33" s="27">
        <v>41188</v>
      </c>
      <c r="C33" s="16" t="s">
        <v>1134</v>
      </c>
      <c r="D33" s="16">
        <v>10000</v>
      </c>
      <c r="E33" s="16" t="s">
        <v>324</v>
      </c>
      <c r="F33" s="30" t="s">
        <v>1493</v>
      </c>
      <c r="G33" s="16" t="s">
        <v>696</v>
      </c>
      <c r="H33" s="16">
        <v>83245</v>
      </c>
      <c r="I33" s="16">
        <v>16447</v>
      </c>
      <c r="J33" s="16" t="s">
        <v>1505</v>
      </c>
      <c r="K33" s="16" t="s">
        <v>1505</v>
      </c>
      <c r="L33" s="16" t="s">
        <v>1505</v>
      </c>
      <c r="M33" s="26">
        <f>'CPS &gt; Bq'!$I$9*$D33^2+'CPS &gt; Bq'!$J$9*$D33+'CPS &gt; Bq'!$K$9</f>
        <v>78429</v>
      </c>
      <c r="N33" s="16" t="str">
        <f t="shared" si="0"/>
        <v>DBP 37 32</v>
      </c>
      <c r="O33" s="16" t="s">
        <v>1608</v>
      </c>
      <c r="P33" s="16">
        <v>37.96</v>
      </c>
      <c r="Q33" s="168">
        <v>931</v>
      </c>
      <c r="R33" s="167">
        <v>63902</v>
      </c>
      <c r="S33" s="167">
        <v>24.81</v>
      </c>
      <c r="T33" s="167">
        <v>94543</v>
      </c>
      <c r="U33" s="167">
        <v>23.58</v>
      </c>
      <c r="V33" s="167">
        <v>91109</v>
      </c>
      <c r="W33" s="167">
        <v>23.71</v>
      </c>
      <c r="X33" s="167">
        <v>84710</v>
      </c>
      <c r="Y33" s="167">
        <v>25.3</v>
      </c>
    </row>
    <row r="34" spans="1:25" x14ac:dyDescent="0.25">
      <c r="A34" s="16" t="s">
        <v>1508</v>
      </c>
      <c r="B34" s="27">
        <v>41188</v>
      </c>
      <c r="C34" s="16" t="s">
        <v>1134</v>
      </c>
      <c r="D34" s="16">
        <v>370</v>
      </c>
      <c r="E34" s="16" t="s">
        <v>324</v>
      </c>
      <c r="F34" s="30" t="s">
        <v>1498</v>
      </c>
      <c r="G34" s="16" t="s">
        <v>696</v>
      </c>
      <c r="H34" s="16">
        <v>83242</v>
      </c>
      <c r="I34" s="16">
        <v>16451</v>
      </c>
      <c r="J34" s="16"/>
      <c r="K34" s="16"/>
      <c r="L34" s="16"/>
      <c r="M34" s="26">
        <f>'CPS &gt; Bq'!$I$9*$D34^2+'CPS &gt; Bq'!$J$9*$D34+'CPS &gt; Bq'!$K$9</f>
        <v>2545.5630000000001</v>
      </c>
      <c r="N34" s="16" t="str">
        <f t="shared" si="0"/>
        <v>DBP 37 33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x14ac:dyDescent="0.25">
      <c r="A35" s="16" t="s">
        <v>203</v>
      </c>
      <c r="B35" s="27">
        <v>41188</v>
      </c>
      <c r="C35" s="16" t="s">
        <v>1134</v>
      </c>
      <c r="D35" s="16">
        <v>300</v>
      </c>
      <c r="E35" s="16" t="s">
        <v>324</v>
      </c>
      <c r="F35" s="30" t="s">
        <v>1501</v>
      </c>
      <c r="G35" s="16" t="s">
        <v>696</v>
      </c>
      <c r="H35" s="16">
        <v>83204</v>
      </c>
      <c r="I35" s="16">
        <v>16452</v>
      </c>
      <c r="J35" s="16"/>
      <c r="K35" s="16"/>
      <c r="L35" s="16"/>
      <c r="M35" s="26">
        <f>'CPS &gt; Bq'!$I$9*$D35^2+'CPS &gt; Bq'!$J$9*$D35+'CPS &gt; Bq'!$K$9</f>
        <v>2061.87</v>
      </c>
      <c r="N35" s="16" t="str">
        <f t="shared" si="0"/>
        <v>DBP 37 34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x14ac:dyDescent="0.25">
      <c r="A36" s="16" t="s">
        <v>204</v>
      </c>
      <c r="B36" s="27">
        <v>41188</v>
      </c>
      <c r="C36" s="16" t="s">
        <v>1134</v>
      </c>
      <c r="D36" s="16">
        <v>200</v>
      </c>
      <c r="E36" s="16" t="s">
        <v>324</v>
      </c>
      <c r="F36" s="30" t="s">
        <v>1492</v>
      </c>
      <c r="G36" s="16" t="s">
        <v>696</v>
      </c>
      <c r="H36" s="16">
        <v>83202</v>
      </c>
      <c r="I36" s="16">
        <v>16454</v>
      </c>
      <c r="J36" s="16"/>
      <c r="K36" s="16"/>
      <c r="L36" s="16"/>
      <c r="M36" s="26">
        <f>'CPS &gt; Bq'!$I$9*$D36^2+'CPS &gt; Bq'!$J$9*$D36+'CPS &gt; Bq'!$K$9</f>
        <v>1372.58</v>
      </c>
      <c r="N36" s="16" t="str">
        <f t="shared" si="0"/>
        <v>DBP 37 35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x14ac:dyDescent="0.25">
      <c r="A37" s="16" t="s">
        <v>205</v>
      </c>
      <c r="B37" s="27">
        <v>41188</v>
      </c>
      <c r="C37" s="16" t="s">
        <v>1134</v>
      </c>
      <c r="D37" s="16">
        <v>370</v>
      </c>
      <c r="E37" s="16" t="s">
        <v>1503</v>
      </c>
      <c r="F37" s="30" t="s">
        <v>1492</v>
      </c>
      <c r="G37" s="16" t="s">
        <v>696</v>
      </c>
      <c r="H37" s="16">
        <v>83190</v>
      </c>
      <c r="I37" s="16">
        <v>16467</v>
      </c>
      <c r="J37" s="16"/>
      <c r="K37" s="16"/>
      <c r="L37" s="16"/>
      <c r="M37" s="26">
        <f>'CPS &gt; Bq'!$I$9*$D37^2+'CPS &gt; Bq'!$J$9*$D37+'CPS &gt; Bq'!$K$9</f>
        <v>2545.5630000000001</v>
      </c>
      <c r="N37" s="16" t="str">
        <f t="shared" si="0"/>
        <v>DBP 37 36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</sheetData>
  <sheetProtection password="F8CD" sheet="1" objects="1" scenarios="1"/>
  <phoneticPr fontId="14" type="noConversion"/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5"/>
  <sheetViews>
    <sheetView workbookViewId="0">
      <selection activeCell="M5" sqref="A1:M5"/>
    </sheetView>
  </sheetViews>
  <sheetFormatPr defaultColWidth="11.42578125" defaultRowHeight="15" x14ac:dyDescent="0.25"/>
  <cols>
    <col min="5" max="5" width="13.28515625" customWidth="1"/>
  </cols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1509</v>
      </c>
      <c r="B2" s="27">
        <v>41189</v>
      </c>
      <c r="C2" s="16" t="s">
        <v>1134</v>
      </c>
      <c r="D2" s="16">
        <v>1200</v>
      </c>
      <c r="E2" s="16" t="s">
        <v>785</v>
      </c>
      <c r="F2" s="16" t="s">
        <v>786</v>
      </c>
      <c r="G2" s="16" t="s">
        <v>696</v>
      </c>
      <c r="H2" s="16">
        <v>83039</v>
      </c>
      <c r="I2" s="16">
        <v>16369</v>
      </c>
      <c r="J2" s="33"/>
      <c r="K2" s="33" t="s">
        <v>1240</v>
      </c>
      <c r="L2" s="18"/>
      <c r="M2" s="26">
        <f>'CPS &gt; Bq'!$I$9*$D2^2+'CPS &gt; Bq'!$J$9*$D2+'CPS &gt; Bq'!$K$9</f>
        <v>8355.48</v>
      </c>
      <c r="N2" s="16" t="str">
        <f>A2</f>
        <v>DBP 38 01</v>
      </c>
      <c r="O2" s="25"/>
      <c r="P2" s="25"/>
      <c r="Q2" s="168">
        <v>6797</v>
      </c>
      <c r="R2" s="167">
        <v>6203.4</v>
      </c>
      <c r="S2" s="167">
        <v>25.17</v>
      </c>
      <c r="T2" s="167">
        <v>7436.4</v>
      </c>
      <c r="U2" s="167">
        <v>23.67</v>
      </c>
      <c r="V2" s="167">
        <v>7037.1</v>
      </c>
      <c r="W2" s="167">
        <v>23.77</v>
      </c>
      <c r="X2" s="167">
        <v>7023.8</v>
      </c>
      <c r="Y2" s="167">
        <v>25.09</v>
      </c>
      <c r="Z2" s="55"/>
    </row>
    <row r="3" spans="1:26" x14ac:dyDescent="0.25">
      <c r="A3" s="16" t="s">
        <v>1510</v>
      </c>
      <c r="B3" s="27">
        <v>41189</v>
      </c>
      <c r="C3" s="16" t="s">
        <v>1134</v>
      </c>
      <c r="D3" s="16">
        <v>250</v>
      </c>
      <c r="E3" s="16" t="s">
        <v>785</v>
      </c>
      <c r="F3" s="30" t="s">
        <v>787</v>
      </c>
      <c r="G3" s="16" t="s">
        <v>696</v>
      </c>
      <c r="H3" s="16">
        <v>83020</v>
      </c>
      <c r="I3" s="16">
        <v>16369</v>
      </c>
      <c r="J3" s="33"/>
      <c r="K3" s="33" t="s">
        <v>1240</v>
      </c>
      <c r="L3" s="18"/>
      <c r="M3" s="26">
        <f>'CPS &gt; Bq'!$I$9*$D3^2+'CPS &gt; Bq'!$J$9*$D3+'CPS &gt; Bq'!$K$9</f>
        <v>1716.9750000000001</v>
      </c>
      <c r="N3" s="16" t="str">
        <f>A3</f>
        <v>DBP 38 02</v>
      </c>
      <c r="O3" s="25"/>
      <c r="P3" s="25"/>
      <c r="Q3" s="168">
        <v>7767</v>
      </c>
      <c r="R3" s="167">
        <v>886.07</v>
      </c>
      <c r="S3" s="167">
        <v>32.93</v>
      </c>
      <c r="T3" s="183">
        <v>14.414</v>
      </c>
      <c r="U3" s="16"/>
      <c r="V3" s="167">
        <v>931.3</v>
      </c>
      <c r="W3" s="167">
        <v>24.85</v>
      </c>
      <c r="X3" s="167">
        <v>930.79</v>
      </c>
      <c r="Y3" s="167">
        <v>43.63</v>
      </c>
    </row>
    <row r="4" spans="1:26" x14ac:dyDescent="0.25">
      <c r="A4" s="16" t="s">
        <v>1511</v>
      </c>
      <c r="B4" s="27">
        <v>41189</v>
      </c>
      <c r="C4" s="16" t="s">
        <v>1134</v>
      </c>
      <c r="D4" s="16">
        <v>850</v>
      </c>
      <c r="E4" s="16" t="s">
        <v>785</v>
      </c>
      <c r="F4" s="30" t="s">
        <v>788</v>
      </c>
      <c r="G4" s="16" t="s">
        <v>696</v>
      </c>
      <c r="H4" s="16">
        <v>83020</v>
      </c>
      <c r="I4" s="16">
        <v>16375</v>
      </c>
      <c r="J4" s="33"/>
      <c r="K4" s="33" t="s">
        <v>1240</v>
      </c>
      <c r="L4" s="18"/>
      <c r="M4" s="26">
        <f>'CPS &gt; Bq'!$I$9*$D4^2+'CPS &gt; Bq'!$J$9*$D4+'CPS &gt; Bq'!$K$9</f>
        <v>5888.7150000000001</v>
      </c>
      <c r="N4" s="16" t="str">
        <f>A4</f>
        <v>DBP 38 03</v>
      </c>
      <c r="O4" s="25"/>
      <c r="P4" s="25"/>
      <c r="Q4" s="168">
        <v>4182</v>
      </c>
      <c r="R4" s="167">
        <v>4196.3</v>
      </c>
      <c r="S4" s="167">
        <v>27.81</v>
      </c>
      <c r="T4" s="167">
        <v>4578.8999999999996</v>
      </c>
      <c r="U4" s="167">
        <v>23.98</v>
      </c>
      <c r="V4" s="167">
        <v>4671.7</v>
      </c>
      <c r="W4" s="167">
        <v>23.87</v>
      </c>
      <c r="X4" s="167">
        <v>4543</v>
      </c>
      <c r="Y4" s="167">
        <v>28.15</v>
      </c>
    </row>
    <row r="5" spans="1:26" x14ac:dyDescent="0.25">
      <c r="A5" s="16" t="s">
        <v>1581</v>
      </c>
      <c r="B5" s="27">
        <v>41189</v>
      </c>
      <c r="C5" s="16" t="s">
        <v>1134</v>
      </c>
      <c r="D5" s="16">
        <v>1300</v>
      </c>
      <c r="E5" s="16" t="s">
        <v>785</v>
      </c>
      <c r="F5" s="30" t="s">
        <v>789</v>
      </c>
      <c r="G5" s="16" t="s">
        <v>696</v>
      </c>
      <c r="H5" s="16">
        <v>83018</v>
      </c>
      <c r="I5" s="16">
        <v>16376</v>
      </c>
      <c r="J5" s="33"/>
      <c r="K5" s="33" t="s">
        <v>1240</v>
      </c>
      <c r="L5" s="18"/>
      <c r="M5" s="26">
        <f>'CPS &gt; Bq'!$I$9*$D5^2+'CPS &gt; Bq'!$J$9*$D5+'CPS &gt; Bq'!$K$9</f>
        <v>9064.77</v>
      </c>
      <c r="N5" s="16" t="str">
        <f>A5</f>
        <v>DBP 38 04</v>
      </c>
      <c r="O5" s="25"/>
      <c r="P5" s="25"/>
      <c r="Q5" s="168">
        <v>11143</v>
      </c>
      <c r="R5" s="167">
        <v>6458.9</v>
      </c>
      <c r="S5" s="167">
        <v>24.41</v>
      </c>
      <c r="T5" s="167">
        <v>7138.8</v>
      </c>
      <c r="U5" s="167">
        <v>23.61</v>
      </c>
      <c r="V5" s="167">
        <v>6822.5</v>
      </c>
      <c r="W5" s="167">
        <v>23.71</v>
      </c>
      <c r="X5" s="167">
        <v>6781.3</v>
      </c>
      <c r="Y5" s="167">
        <v>25.02</v>
      </c>
    </row>
  </sheetData>
  <sheetProtection password="F8CD" sheet="1" objects="1" scenarios="1"/>
  <phoneticPr fontId="14" type="noConversion"/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34"/>
  <sheetViews>
    <sheetView topLeftCell="F1" workbookViewId="0">
      <pane ySplit="1200" topLeftCell="A4" activePane="bottomLeft"/>
      <selection activeCell="I1" sqref="I1"/>
      <selection pane="bottomLeft" activeCell="T36" sqref="T36"/>
    </sheetView>
  </sheetViews>
  <sheetFormatPr defaultColWidth="8.85546875" defaultRowHeight="15" x14ac:dyDescent="0.25"/>
  <cols>
    <col min="2" max="2" width="12.140625" customWidth="1"/>
    <col min="3" max="3" width="10.85546875" customWidth="1"/>
    <col min="6" max="6" width="26.85546875" customWidth="1"/>
    <col min="7" max="7" width="55.28515625" customWidth="1"/>
    <col min="10" max="11" width="13.42578125" customWidth="1"/>
    <col min="14" max="14" width="11.140625" customWidth="1"/>
    <col min="15" max="15" width="10.85546875" customWidth="1"/>
    <col min="16" max="16" width="18.140625" customWidth="1"/>
    <col min="18" max="18" width="10.42578125" customWidth="1"/>
    <col min="19" max="19" width="11.140625" customWidth="1"/>
    <col min="20" max="20" width="10" customWidth="1"/>
    <col min="21" max="21" width="11.42578125" customWidth="1"/>
    <col min="22" max="22" width="10.42578125" customWidth="1"/>
    <col min="23" max="23" width="12" customWidth="1"/>
    <col min="24" max="24" width="10.42578125" customWidth="1"/>
    <col min="25" max="25" width="11.140625" customWidth="1"/>
  </cols>
  <sheetData>
    <row r="1" spans="1:25" ht="45" x14ac:dyDescent="0.25">
      <c r="A1" s="12" t="s">
        <v>1081</v>
      </c>
      <c r="B1" s="12" t="s">
        <v>1132</v>
      </c>
      <c r="C1" s="12" t="s">
        <v>1133</v>
      </c>
      <c r="D1" s="12" t="s">
        <v>634</v>
      </c>
      <c r="E1" s="12" t="s">
        <v>635</v>
      </c>
      <c r="F1" s="12" t="s">
        <v>1105</v>
      </c>
      <c r="G1" s="12" t="s">
        <v>1484</v>
      </c>
      <c r="H1" s="12" t="s">
        <v>696</v>
      </c>
      <c r="I1" s="12" t="s">
        <v>697</v>
      </c>
      <c r="J1" s="12" t="s">
        <v>698</v>
      </c>
      <c r="K1" s="12" t="s">
        <v>1296</v>
      </c>
      <c r="L1" s="12" t="s">
        <v>1385</v>
      </c>
      <c r="M1" s="12" t="s">
        <v>1386</v>
      </c>
      <c r="N1" s="12" t="s">
        <v>636</v>
      </c>
      <c r="O1" s="14" t="s">
        <v>685</v>
      </c>
      <c r="P1" s="14" t="s">
        <v>966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</row>
    <row r="2" spans="1:25" x14ac:dyDescent="0.25">
      <c r="A2" s="40">
        <v>130</v>
      </c>
      <c r="B2" s="27">
        <v>40799</v>
      </c>
      <c r="C2" s="16" t="s">
        <v>1134</v>
      </c>
      <c r="D2" s="16">
        <v>4000</v>
      </c>
      <c r="E2" s="16">
        <v>20</v>
      </c>
      <c r="F2" s="16"/>
      <c r="G2" s="16" t="s">
        <v>414</v>
      </c>
      <c r="H2" s="16" t="s">
        <v>696</v>
      </c>
      <c r="I2" s="16">
        <v>16286</v>
      </c>
      <c r="J2" s="16">
        <v>83317</v>
      </c>
      <c r="K2" s="16" t="s">
        <v>1378</v>
      </c>
      <c r="L2" s="16"/>
      <c r="M2" s="16"/>
      <c r="N2" s="26">
        <f>'CPS &gt; Bq'!$I$9*$D2^2+'CPS &gt; Bq'!$J$9*$D2+'CPS &gt; Bq'!$K$9</f>
        <v>28971.600000000002</v>
      </c>
      <c r="O2" s="16" t="s">
        <v>228</v>
      </c>
      <c r="P2" s="16" t="s">
        <v>715</v>
      </c>
      <c r="Q2" s="16">
        <v>1805</v>
      </c>
      <c r="R2" s="42">
        <v>16061</v>
      </c>
      <c r="S2" s="42">
        <v>25.29</v>
      </c>
      <c r="T2" s="42">
        <v>18225</v>
      </c>
      <c r="U2" s="42">
        <v>23.76</v>
      </c>
      <c r="V2" s="42">
        <v>18225</v>
      </c>
      <c r="W2" s="42">
        <v>23.76</v>
      </c>
      <c r="X2" s="42">
        <v>17220</v>
      </c>
      <c r="Y2" s="42">
        <v>26.32</v>
      </c>
    </row>
    <row r="3" spans="1:25" x14ac:dyDescent="0.25">
      <c r="A3" s="40">
        <v>131</v>
      </c>
      <c r="B3" s="17">
        <v>40799</v>
      </c>
      <c r="C3" s="16" t="s">
        <v>584</v>
      </c>
      <c r="D3" s="16">
        <v>6500</v>
      </c>
      <c r="E3" s="16" t="s">
        <v>692</v>
      </c>
      <c r="F3" s="16"/>
      <c r="G3" s="16" t="s">
        <v>414</v>
      </c>
      <c r="H3" s="16" t="s">
        <v>818</v>
      </c>
      <c r="I3" s="16">
        <v>16305</v>
      </c>
      <c r="J3" s="16">
        <v>83307</v>
      </c>
      <c r="K3" s="16" t="s">
        <v>1378</v>
      </c>
      <c r="L3" s="16"/>
      <c r="M3" s="16"/>
      <c r="N3" s="26">
        <f>'CPS &gt; Bq'!$I$9*$D3^2+'CPS &gt; Bq'!$J$9*$D3+'CPS &gt; Bq'!$K$9</f>
        <v>48703.85</v>
      </c>
      <c r="O3" s="16" t="s">
        <v>229</v>
      </c>
      <c r="P3" s="16" t="s">
        <v>965</v>
      </c>
      <c r="Q3" s="16">
        <v>2599</v>
      </c>
      <c r="R3" s="42">
        <v>13061</v>
      </c>
      <c r="S3" s="42">
        <v>25.8</v>
      </c>
      <c r="T3" s="42">
        <v>17028</v>
      </c>
      <c r="U3" s="42">
        <v>23.69</v>
      </c>
      <c r="V3" s="42">
        <v>17028</v>
      </c>
      <c r="W3" s="42">
        <v>23.69</v>
      </c>
      <c r="X3" s="42">
        <v>16133</v>
      </c>
      <c r="Y3" s="42">
        <v>25.76</v>
      </c>
    </row>
    <row r="4" spans="1:25" x14ac:dyDescent="0.25">
      <c r="A4" s="160">
        <v>133</v>
      </c>
      <c r="B4" s="139">
        <v>40799</v>
      </c>
      <c r="C4" s="138" t="s">
        <v>584</v>
      </c>
      <c r="D4" s="138">
        <v>5500</v>
      </c>
      <c r="E4" s="138" t="s">
        <v>692</v>
      </c>
      <c r="F4" s="138"/>
      <c r="G4" s="138" t="s">
        <v>414</v>
      </c>
      <c r="H4" s="138" t="s">
        <v>818</v>
      </c>
      <c r="I4" s="138">
        <v>16366</v>
      </c>
      <c r="J4" s="138">
        <v>83309</v>
      </c>
      <c r="K4" s="138" t="s">
        <v>1378</v>
      </c>
      <c r="L4" s="138"/>
      <c r="M4" s="138"/>
      <c r="N4" s="26">
        <f>'CPS &gt; Bq'!$I$9*$D4^2+'CPS &gt; Bq'!$J$9*$D4+'CPS &gt; Bq'!$K$9</f>
        <v>40660.950000000004</v>
      </c>
      <c r="O4" s="138" t="s">
        <v>230</v>
      </c>
      <c r="P4" s="138" t="s">
        <v>967</v>
      </c>
      <c r="Q4" s="138">
        <v>2225</v>
      </c>
      <c r="R4" s="161">
        <v>24101</v>
      </c>
      <c r="S4" s="161">
        <v>24.51</v>
      </c>
      <c r="T4" s="161">
        <v>25820</v>
      </c>
      <c r="U4" s="161">
        <v>23.63</v>
      </c>
      <c r="V4" s="161">
        <v>25820</v>
      </c>
      <c r="W4" s="161">
        <v>23.63</v>
      </c>
      <c r="X4" s="161">
        <v>23742</v>
      </c>
      <c r="Y4" s="161">
        <v>25</v>
      </c>
    </row>
    <row r="5" spans="1:25" x14ac:dyDescent="0.25">
      <c r="A5" s="40">
        <v>134</v>
      </c>
      <c r="B5" s="17">
        <v>40799</v>
      </c>
      <c r="C5" s="16" t="s">
        <v>584</v>
      </c>
      <c r="D5" s="16">
        <v>13500</v>
      </c>
      <c r="E5" s="16">
        <v>20</v>
      </c>
      <c r="F5" s="16"/>
      <c r="G5" s="16" t="s">
        <v>651</v>
      </c>
      <c r="H5" s="16" t="s">
        <v>818</v>
      </c>
      <c r="I5" s="16">
        <v>16441</v>
      </c>
      <c r="J5" s="16">
        <v>83267</v>
      </c>
      <c r="K5" s="16" t="s">
        <v>1378</v>
      </c>
      <c r="L5" s="16"/>
      <c r="M5" s="16"/>
      <c r="N5" s="26">
        <f>'CPS &gt; Bq'!$I$9*$D5^2+'CPS &gt; Bq'!$J$9*$D5+'CPS &gt; Bq'!$K$9</f>
        <v>110604.15000000001</v>
      </c>
      <c r="O5" s="16" t="s">
        <v>450</v>
      </c>
      <c r="P5" s="16" t="s">
        <v>716</v>
      </c>
      <c r="Q5" s="16">
        <v>772</v>
      </c>
      <c r="R5" s="42">
        <v>90417</v>
      </c>
      <c r="S5" s="42">
        <v>24.5</v>
      </c>
      <c r="T5" s="42">
        <v>129420</v>
      </c>
      <c r="U5" s="42">
        <v>23.57</v>
      </c>
      <c r="V5" s="42">
        <v>129420</v>
      </c>
      <c r="W5" s="42">
        <v>23.57</v>
      </c>
      <c r="X5" s="42">
        <v>112270</v>
      </c>
      <c r="Y5" s="42">
        <v>24.99</v>
      </c>
    </row>
    <row r="6" spans="1:25" x14ac:dyDescent="0.25">
      <c r="A6" s="40" t="s">
        <v>708</v>
      </c>
      <c r="B6" s="27">
        <v>40799</v>
      </c>
      <c r="C6" s="16" t="s">
        <v>1134</v>
      </c>
      <c r="D6" s="16">
        <v>55000</v>
      </c>
      <c r="E6" s="16">
        <v>15</v>
      </c>
      <c r="F6" s="16"/>
      <c r="G6" s="16" t="s">
        <v>413</v>
      </c>
      <c r="H6" s="16" t="s">
        <v>696</v>
      </c>
      <c r="I6" s="16">
        <v>16441</v>
      </c>
      <c r="J6" s="16">
        <v>83267</v>
      </c>
      <c r="K6" s="16" t="s">
        <v>1378</v>
      </c>
      <c r="L6" s="16"/>
      <c r="M6" s="16"/>
      <c r="N6" s="26">
        <f>'CPS &gt; Bq'!$I$9*$D6^2+'CPS &gt; Bq'!$J$9*$D6+'CPS &gt; Bq'!$K$9</f>
        <v>678859.5</v>
      </c>
      <c r="O6" s="16" t="s">
        <v>451</v>
      </c>
      <c r="P6" s="16" t="s">
        <v>717</v>
      </c>
      <c r="Q6" s="16">
        <v>1699</v>
      </c>
      <c r="R6" s="42">
        <v>121730</v>
      </c>
      <c r="S6" s="42">
        <v>23.72</v>
      </c>
      <c r="T6" s="42">
        <v>130460</v>
      </c>
      <c r="U6" s="42">
        <v>23.51</v>
      </c>
      <c r="V6" s="42">
        <v>130460</v>
      </c>
      <c r="W6" s="42">
        <v>23.51</v>
      </c>
      <c r="X6" s="42">
        <v>122270</v>
      </c>
      <c r="Y6" s="42">
        <v>23.88</v>
      </c>
    </row>
    <row r="7" spans="1:25" x14ac:dyDescent="0.25">
      <c r="A7" s="40" t="s">
        <v>707</v>
      </c>
      <c r="B7" s="27"/>
      <c r="C7" s="16"/>
      <c r="D7" s="16"/>
      <c r="E7" s="16"/>
      <c r="F7" s="16"/>
      <c r="G7" s="16"/>
      <c r="H7" s="16" t="s">
        <v>696</v>
      </c>
      <c r="I7" s="16">
        <v>16441</v>
      </c>
      <c r="J7" s="16">
        <v>83267</v>
      </c>
      <c r="K7" s="16" t="s">
        <v>1378</v>
      </c>
      <c r="L7" s="16"/>
      <c r="M7" s="16"/>
      <c r="N7" s="165">
        <v>129000</v>
      </c>
      <c r="O7" s="16" t="s">
        <v>452</v>
      </c>
      <c r="P7" s="16" t="s">
        <v>718</v>
      </c>
      <c r="Q7" s="16">
        <v>500</v>
      </c>
      <c r="R7" s="42">
        <v>136720</v>
      </c>
      <c r="S7" s="42">
        <v>24.46</v>
      </c>
      <c r="T7" s="42">
        <v>182060</v>
      </c>
      <c r="U7" s="42">
        <v>23.58</v>
      </c>
      <c r="V7" s="42">
        <v>182060</v>
      </c>
      <c r="W7" s="42">
        <v>23.58</v>
      </c>
      <c r="X7" s="42">
        <v>163600</v>
      </c>
      <c r="Y7" s="42">
        <v>24.36</v>
      </c>
    </row>
    <row r="8" spans="1:25" x14ac:dyDescent="0.25">
      <c r="A8" s="40">
        <v>139</v>
      </c>
      <c r="B8" s="27">
        <v>40800</v>
      </c>
      <c r="C8" s="16" t="s">
        <v>1134</v>
      </c>
      <c r="D8" s="16">
        <v>8050</v>
      </c>
      <c r="E8" s="16">
        <v>0</v>
      </c>
      <c r="F8" s="16"/>
      <c r="G8" s="16" t="s">
        <v>417</v>
      </c>
      <c r="H8" s="16" t="s">
        <v>818</v>
      </c>
      <c r="I8" s="16">
        <v>16445</v>
      </c>
      <c r="J8" s="16">
        <v>83019</v>
      </c>
      <c r="K8" s="16" t="s">
        <v>1378</v>
      </c>
      <c r="L8" s="16"/>
      <c r="M8" s="16"/>
      <c r="N8" s="26">
        <f>'CPS &gt; Bq'!$I$9*$D8^2+'CPS &gt; Bq'!$J$9*$D8+'CPS &gt; Bq'!$K$9</f>
        <v>61565.595000000001</v>
      </c>
      <c r="O8" s="16" t="s">
        <v>453</v>
      </c>
      <c r="P8" s="16" t="s">
        <v>719</v>
      </c>
      <c r="Q8" s="16">
        <v>1237</v>
      </c>
      <c r="R8" s="42">
        <v>23836</v>
      </c>
      <c r="S8" s="42">
        <v>25.53</v>
      </c>
      <c r="T8" s="42">
        <v>36787</v>
      </c>
      <c r="U8" s="42">
        <v>23.68</v>
      </c>
      <c r="V8" s="42">
        <v>36787</v>
      </c>
      <c r="W8" s="42">
        <v>23.68</v>
      </c>
      <c r="X8" s="42">
        <v>36401</v>
      </c>
      <c r="Y8" s="42">
        <v>25.31</v>
      </c>
    </row>
    <row r="9" spans="1:25" x14ac:dyDescent="0.25">
      <c r="A9" s="40">
        <v>140</v>
      </c>
      <c r="B9" s="27">
        <v>40800</v>
      </c>
      <c r="C9" s="16" t="s">
        <v>1134</v>
      </c>
      <c r="D9" s="16">
        <v>34000</v>
      </c>
      <c r="E9" s="16">
        <v>25</v>
      </c>
      <c r="F9" s="16"/>
      <c r="G9" s="16" t="s">
        <v>416</v>
      </c>
      <c r="H9" s="16" t="s">
        <v>696</v>
      </c>
      <c r="I9" s="16">
        <v>16462</v>
      </c>
      <c r="J9" s="16">
        <v>83027</v>
      </c>
      <c r="K9" s="16" t="s">
        <v>1378</v>
      </c>
      <c r="L9" s="16"/>
      <c r="M9" s="16"/>
      <c r="N9" s="26">
        <f>'CPS &gt; Bq'!$I$9*$D9^2+'CPS &gt; Bq'!$J$9*$D9+'CPS &gt; Bq'!$K$9</f>
        <v>348258.6</v>
      </c>
      <c r="O9" s="16" t="s">
        <v>454</v>
      </c>
      <c r="P9" s="16" t="s">
        <v>720</v>
      </c>
      <c r="Q9" s="16">
        <v>1290</v>
      </c>
      <c r="R9" s="42">
        <v>72965</v>
      </c>
      <c r="S9" s="42">
        <v>24.53</v>
      </c>
      <c r="T9" s="42">
        <v>127900</v>
      </c>
      <c r="U9" s="42">
        <v>23.52</v>
      </c>
      <c r="V9" s="42">
        <v>127900</v>
      </c>
      <c r="W9" s="42">
        <v>23.52</v>
      </c>
      <c r="X9" s="42">
        <v>108410</v>
      </c>
      <c r="Y9" s="42">
        <v>24.23</v>
      </c>
    </row>
    <row r="10" spans="1:25" x14ac:dyDescent="0.25">
      <c r="A10" s="40">
        <v>141</v>
      </c>
      <c r="B10" s="27">
        <v>40800</v>
      </c>
      <c r="C10" s="16" t="s">
        <v>1134</v>
      </c>
      <c r="D10" s="16">
        <v>7800</v>
      </c>
      <c r="E10" s="16">
        <v>10</v>
      </c>
      <c r="F10" s="16"/>
      <c r="G10" s="16" t="s">
        <v>414</v>
      </c>
      <c r="H10" s="16" t="s">
        <v>696</v>
      </c>
      <c r="I10" s="16">
        <v>16461</v>
      </c>
      <c r="J10" s="16">
        <v>83030</v>
      </c>
      <c r="K10" s="16" t="s">
        <v>1378</v>
      </c>
      <c r="L10" s="16"/>
      <c r="M10" s="16"/>
      <c r="N10" s="26">
        <f>'CPS &gt; Bq'!$I$9*$D10^2+'CPS &gt; Bq'!$J$9*$D10+'CPS &gt; Bq'!$K$9</f>
        <v>59458.62</v>
      </c>
      <c r="O10" s="16" t="s">
        <v>235</v>
      </c>
      <c r="P10" s="16" t="s">
        <v>976</v>
      </c>
      <c r="Q10" s="16">
        <v>2081</v>
      </c>
      <c r="R10" s="42">
        <v>44317</v>
      </c>
      <c r="S10" s="42">
        <v>23.98</v>
      </c>
      <c r="T10" s="42">
        <v>48722</v>
      </c>
      <c r="U10" s="42">
        <v>23.57</v>
      </c>
      <c r="V10" s="42">
        <v>48722</v>
      </c>
      <c r="W10" s="42">
        <v>23.57</v>
      </c>
      <c r="X10" s="42">
        <v>48683</v>
      </c>
      <c r="Y10" s="42">
        <v>24.35</v>
      </c>
    </row>
    <row r="11" spans="1:25" x14ac:dyDescent="0.25">
      <c r="A11" s="40">
        <v>142</v>
      </c>
      <c r="B11" s="16"/>
      <c r="C11" s="16" t="s">
        <v>1134</v>
      </c>
      <c r="D11" s="16">
        <v>6300</v>
      </c>
      <c r="E11" s="16">
        <v>5</v>
      </c>
      <c r="F11" s="16"/>
      <c r="G11" s="16" t="s">
        <v>414</v>
      </c>
      <c r="H11" s="16" t="s">
        <v>696</v>
      </c>
      <c r="I11" s="16">
        <v>16492</v>
      </c>
      <c r="J11" s="16">
        <v>83065</v>
      </c>
      <c r="K11" s="16" t="s">
        <v>1378</v>
      </c>
      <c r="L11" s="16"/>
      <c r="M11" s="16"/>
      <c r="N11" s="26">
        <f>'CPS &gt; Bq'!$I$9*$D11^2+'CPS &gt; Bq'!$J$9*$D11+'CPS &gt; Bq'!$K$9</f>
        <v>47079.270000000004</v>
      </c>
      <c r="O11" s="16" t="s">
        <v>236</v>
      </c>
      <c r="P11" s="16" t="s">
        <v>721</v>
      </c>
      <c r="Q11" s="16">
        <v>1992</v>
      </c>
      <c r="R11" s="42">
        <v>10563</v>
      </c>
      <c r="S11" s="42">
        <v>27.39</v>
      </c>
      <c r="T11" s="42">
        <v>23624</v>
      </c>
      <c r="U11" s="42">
        <v>23.68</v>
      </c>
      <c r="V11" s="42">
        <v>23624</v>
      </c>
      <c r="W11" s="42">
        <v>23.68</v>
      </c>
      <c r="X11" s="42">
        <v>22556</v>
      </c>
      <c r="Y11" s="42">
        <v>25.92</v>
      </c>
    </row>
    <row r="12" spans="1:25" x14ac:dyDescent="0.25">
      <c r="A12" s="40">
        <v>144</v>
      </c>
      <c r="B12" s="27">
        <v>40801</v>
      </c>
      <c r="C12" s="16" t="s">
        <v>1134</v>
      </c>
      <c r="D12" s="16">
        <v>6090</v>
      </c>
      <c r="E12" s="16" t="s">
        <v>692</v>
      </c>
      <c r="F12" s="16"/>
      <c r="G12" s="16" t="s">
        <v>414</v>
      </c>
      <c r="H12" s="16" t="s">
        <v>818</v>
      </c>
      <c r="I12" s="16">
        <v>16491</v>
      </c>
      <c r="J12" s="16">
        <v>83123</v>
      </c>
      <c r="K12" s="16" t="s">
        <v>1378</v>
      </c>
      <c r="L12" s="16"/>
      <c r="M12" s="16"/>
      <c r="N12" s="26">
        <f>'CPS &gt; Bq'!$I$9*$D12^2+'CPS &gt; Bq'!$J$9*$D12+'CPS &gt; Bq'!$K$9</f>
        <v>45382.070999999996</v>
      </c>
      <c r="O12" s="16" t="s">
        <v>237</v>
      </c>
      <c r="P12" s="16" t="s">
        <v>722</v>
      </c>
      <c r="Q12" s="16">
        <v>1522</v>
      </c>
      <c r="R12" s="42">
        <v>38889</v>
      </c>
      <c r="S12" s="42">
        <v>24.78</v>
      </c>
      <c r="T12" s="42">
        <v>58988</v>
      </c>
      <c r="U12" s="42">
        <v>23.57</v>
      </c>
      <c r="V12" s="42">
        <v>58988</v>
      </c>
      <c r="W12" s="42">
        <v>23.57</v>
      </c>
      <c r="X12" s="42">
        <v>54178</v>
      </c>
      <c r="Y12" s="42">
        <v>24.32</v>
      </c>
    </row>
    <row r="13" spans="1:25" x14ac:dyDescent="0.25">
      <c r="A13" s="40" t="s">
        <v>712</v>
      </c>
      <c r="B13" s="27">
        <v>40801</v>
      </c>
      <c r="C13" s="16" t="s">
        <v>1134</v>
      </c>
      <c r="D13" s="16">
        <v>9000</v>
      </c>
      <c r="E13" s="16">
        <v>10</v>
      </c>
      <c r="F13" s="16"/>
      <c r="G13" s="16" t="s">
        <v>418</v>
      </c>
      <c r="H13" s="16" t="s">
        <v>818</v>
      </c>
      <c r="I13" s="16">
        <v>16498</v>
      </c>
      <c r="J13" s="16">
        <v>83103</v>
      </c>
      <c r="K13" s="16" t="s">
        <v>1378</v>
      </c>
      <c r="L13" s="16"/>
      <c r="M13" s="16"/>
      <c r="N13" s="26">
        <f>'CPS &gt; Bq'!$I$9*$D13^2+'CPS &gt; Bq'!$J$9*$D13+'CPS &gt; Bq'!$K$9</f>
        <v>69686.100000000006</v>
      </c>
      <c r="O13" s="16" t="s">
        <v>448</v>
      </c>
      <c r="P13" s="16" t="s">
        <v>723</v>
      </c>
      <c r="Q13" s="16">
        <v>65024</v>
      </c>
      <c r="R13" s="42">
        <v>1984.8</v>
      </c>
      <c r="S13" s="42">
        <v>24.1</v>
      </c>
      <c r="T13" s="42">
        <v>4105.3</v>
      </c>
      <c r="U13" s="42">
        <v>23.5</v>
      </c>
      <c r="V13" s="42">
        <v>4105.3</v>
      </c>
      <c r="W13" s="42">
        <v>23.5</v>
      </c>
      <c r="X13" s="42">
        <v>3883.1</v>
      </c>
      <c r="Y13" s="42">
        <v>24.01</v>
      </c>
    </row>
    <row r="14" spans="1:25" x14ac:dyDescent="0.25">
      <c r="A14" s="40" t="s">
        <v>713</v>
      </c>
      <c r="B14" s="27"/>
      <c r="C14" s="16"/>
      <c r="D14" s="16"/>
      <c r="E14" s="16"/>
      <c r="F14" s="16"/>
      <c r="G14" s="16"/>
      <c r="H14" s="16" t="s">
        <v>818</v>
      </c>
      <c r="I14" s="16">
        <v>16498</v>
      </c>
      <c r="J14" s="16">
        <v>83103</v>
      </c>
      <c r="K14" s="16" t="s">
        <v>1378</v>
      </c>
      <c r="L14" s="16"/>
      <c r="M14" s="16"/>
      <c r="N14" s="165">
        <v>36100</v>
      </c>
      <c r="O14" s="16" t="s">
        <v>455</v>
      </c>
      <c r="P14" s="16" t="s">
        <v>724</v>
      </c>
      <c r="Q14" s="16">
        <v>1643</v>
      </c>
      <c r="R14" s="42">
        <v>785.93</v>
      </c>
      <c r="S14" s="42"/>
      <c r="T14" s="42">
        <v>36144</v>
      </c>
      <c r="U14" s="42">
        <v>23.64</v>
      </c>
      <c r="V14" s="42">
        <v>36144</v>
      </c>
      <c r="W14" s="42">
        <v>23.64</v>
      </c>
      <c r="X14" s="42">
        <v>32675</v>
      </c>
      <c r="Y14" s="42">
        <v>26.4</v>
      </c>
    </row>
    <row r="15" spans="1:25" x14ac:dyDescent="0.25">
      <c r="A15" s="40">
        <v>147</v>
      </c>
      <c r="B15" s="17">
        <v>40801</v>
      </c>
      <c r="C15" s="16" t="s">
        <v>1134</v>
      </c>
      <c r="D15" s="16">
        <v>8200</v>
      </c>
      <c r="E15" s="16">
        <v>10</v>
      </c>
      <c r="F15" s="16"/>
      <c r="G15" s="16" t="s">
        <v>644</v>
      </c>
      <c r="H15" s="16" t="s">
        <v>818</v>
      </c>
      <c r="I15" s="16">
        <v>16499</v>
      </c>
      <c r="J15" s="16">
        <v>83081</v>
      </c>
      <c r="K15" s="16" t="s">
        <v>1378</v>
      </c>
      <c r="L15" s="16"/>
      <c r="M15" s="16"/>
      <c r="N15" s="26">
        <f>'CPS &gt; Bq'!$I$9*$D15^2+'CPS &gt; Bq'!$J$9*$D15+'CPS &gt; Bq'!$K$9</f>
        <v>62835.78</v>
      </c>
      <c r="O15" s="16" t="s">
        <v>456</v>
      </c>
      <c r="P15" s="16" t="s">
        <v>725</v>
      </c>
      <c r="Q15" s="16">
        <v>1862</v>
      </c>
      <c r="R15" s="42">
        <v>11860</v>
      </c>
      <c r="S15" s="42">
        <v>27.66</v>
      </c>
      <c r="T15" s="42">
        <v>28595</v>
      </c>
      <c r="U15" s="42">
        <v>23.65</v>
      </c>
      <c r="V15" s="42">
        <v>28595</v>
      </c>
      <c r="W15" s="42">
        <v>23.65</v>
      </c>
      <c r="X15" s="42">
        <v>24297</v>
      </c>
      <c r="Y15" s="42">
        <v>25.17</v>
      </c>
    </row>
    <row r="16" spans="1:25" x14ac:dyDescent="0.25">
      <c r="A16" s="40">
        <v>152</v>
      </c>
      <c r="B16" s="17">
        <v>40801</v>
      </c>
      <c r="C16" s="16" t="s">
        <v>584</v>
      </c>
      <c r="D16" s="16">
        <v>12000</v>
      </c>
      <c r="E16" s="16">
        <v>10</v>
      </c>
      <c r="F16" s="16"/>
      <c r="G16" s="16" t="s">
        <v>418</v>
      </c>
      <c r="H16" s="16" t="s">
        <v>818</v>
      </c>
      <c r="I16" s="16">
        <v>16505</v>
      </c>
      <c r="J16" s="16">
        <v>83173</v>
      </c>
      <c r="K16" s="16" t="s">
        <v>1378</v>
      </c>
      <c r="L16" s="16"/>
      <c r="M16" s="16"/>
      <c r="N16" s="26">
        <f>'CPS &gt; Bq'!$I$9*$D16^2+'CPS &gt; Bq'!$J$9*$D16+'CPS &gt; Bq'!$K$9</f>
        <v>96514.8</v>
      </c>
      <c r="O16" s="16" t="s">
        <v>457</v>
      </c>
      <c r="P16" s="16" t="s">
        <v>726</v>
      </c>
      <c r="Q16" s="16">
        <v>1106</v>
      </c>
      <c r="R16" s="42">
        <v>20356</v>
      </c>
      <c r="S16" s="42">
        <v>28.63</v>
      </c>
      <c r="T16" s="42">
        <v>50553</v>
      </c>
      <c r="U16" s="42">
        <v>23.64</v>
      </c>
      <c r="V16" s="42">
        <v>50553</v>
      </c>
      <c r="W16" s="42">
        <v>23.64</v>
      </c>
      <c r="X16" s="42">
        <v>43312</v>
      </c>
      <c r="Y16" s="42">
        <v>25.74</v>
      </c>
    </row>
    <row r="17" spans="1:25" x14ac:dyDescent="0.25">
      <c r="A17" s="40">
        <v>154</v>
      </c>
      <c r="B17" s="27">
        <v>40801</v>
      </c>
      <c r="C17" s="16" t="s">
        <v>1134</v>
      </c>
      <c r="D17" s="16">
        <v>4200</v>
      </c>
      <c r="E17" s="16">
        <v>5</v>
      </c>
      <c r="F17" s="16"/>
      <c r="G17" s="16" t="s">
        <v>415</v>
      </c>
      <c r="H17" s="16" t="s">
        <v>696</v>
      </c>
      <c r="I17" s="16">
        <v>16481</v>
      </c>
      <c r="J17" s="16">
        <v>83187</v>
      </c>
      <c r="K17" s="16" t="s">
        <v>1378</v>
      </c>
      <c r="L17" s="16"/>
      <c r="M17" s="16"/>
      <c r="N17" s="26">
        <f>'CPS &gt; Bq'!$I$9*$D17^2+'CPS &gt; Bq'!$J$9*$D17+'CPS &gt; Bq'!$K$9</f>
        <v>30504.18</v>
      </c>
      <c r="O17" s="16" t="s">
        <v>458</v>
      </c>
      <c r="P17" s="16" t="s">
        <v>727</v>
      </c>
      <c r="Q17" s="16">
        <v>2406</v>
      </c>
      <c r="R17" s="42">
        <v>11688</v>
      </c>
      <c r="S17" s="42">
        <v>26.65</v>
      </c>
      <c r="T17" s="42">
        <v>18669</v>
      </c>
      <c r="U17" s="42">
        <v>23.69</v>
      </c>
      <c r="V17" s="42">
        <v>18669</v>
      </c>
      <c r="W17" s="42">
        <v>23.69</v>
      </c>
      <c r="X17" s="42">
        <v>18446</v>
      </c>
      <c r="Y17" s="42">
        <v>25.33</v>
      </c>
    </row>
    <row r="18" spans="1:25" x14ac:dyDescent="0.25">
      <c r="A18" s="40">
        <v>155</v>
      </c>
      <c r="B18" s="27">
        <v>40801</v>
      </c>
      <c r="C18" s="16" t="s">
        <v>1134</v>
      </c>
      <c r="D18" s="16">
        <v>12400</v>
      </c>
      <c r="E18" s="16">
        <v>10</v>
      </c>
      <c r="F18" s="16"/>
      <c r="G18" s="16" t="s">
        <v>414</v>
      </c>
      <c r="H18" s="16" t="s">
        <v>818</v>
      </c>
      <c r="I18" s="16">
        <v>16459</v>
      </c>
      <c r="J18" s="16">
        <v>83203</v>
      </c>
      <c r="K18" s="16" t="s">
        <v>1378</v>
      </c>
      <c r="L18" s="16"/>
      <c r="M18" s="16"/>
      <c r="N18" s="26">
        <f>'CPS &gt; Bq'!$I$9*$D18^2+'CPS &gt; Bq'!$J$9*$D18+'CPS &gt; Bq'!$K$9</f>
        <v>100227.96</v>
      </c>
      <c r="O18" s="16" t="s">
        <v>459</v>
      </c>
      <c r="P18" s="16" t="s">
        <v>728</v>
      </c>
      <c r="Q18" s="16">
        <v>2683</v>
      </c>
      <c r="R18" s="42">
        <v>41085</v>
      </c>
      <c r="S18" s="42">
        <v>24.02</v>
      </c>
      <c r="T18" s="42">
        <v>52150</v>
      </c>
      <c r="U18" s="42">
        <v>23.53</v>
      </c>
      <c r="V18" s="42">
        <v>52150</v>
      </c>
      <c r="W18" s="42">
        <v>23.53</v>
      </c>
      <c r="X18" s="42">
        <v>48509</v>
      </c>
      <c r="Y18" s="42">
        <v>24.07</v>
      </c>
    </row>
    <row r="19" spans="1:25" x14ac:dyDescent="0.25">
      <c r="A19" s="40" t="s">
        <v>645</v>
      </c>
      <c r="B19" s="16" t="s">
        <v>692</v>
      </c>
      <c r="C19" s="16" t="s">
        <v>584</v>
      </c>
      <c r="D19" s="16">
        <v>6000</v>
      </c>
      <c r="E19" s="16">
        <v>20</v>
      </c>
      <c r="F19" s="16"/>
      <c r="G19" s="16" t="s">
        <v>414</v>
      </c>
      <c r="H19" s="16" t="s">
        <v>818</v>
      </c>
      <c r="I19" s="16">
        <v>16446</v>
      </c>
      <c r="J19" s="16">
        <v>83226</v>
      </c>
      <c r="K19" s="16" t="s">
        <v>1378</v>
      </c>
      <c r="L19" s="16"/>
      <c r="M19" s="16"/>
      <c r="N19" s="26">
        <f>'CPS &gt; Bq'!$I$9*$D19^2+'CPS &gt; Bq'!$J$9*$D19+'CPS &gt; Bq'!$K$9</f>
        <v>44657.4</v>
      </c>
      <c r="O19" s="16" t="s">
        <v>460</v>
      </c>
      <c r="P19" s="16" t="s">
        <v>729</v>
      </c>
      <c r="Q19" s="16">
        <v>1182</v>
      </c>
      <c r="R19" s="42">
        <v>33276</v>
      </c>
      <c r="S19" s="42">
        <v>24.95</v>
      </c>
      <c r="T19" s="42">
        <v>45656</v>
      </c>
      <c r="U19" s="42">
        <v>23.65</v>
      </c>
      <c r="V19" s="42">
        <v>45656</v>
      </c>
      <c r="W19" s="42">
        <v>23.65</v>
      </c>
      <c r="X19" s="42">
        <v>40995</v>
      </c>
      <c r="Y19" s="42">
        <v>24.75</v>
      </c>
    </row>
    <row r="20" spans="1:25" x14ac:dyDescent="0.25">
      <c r="A20" s="40" t="s">
        <v>643</v>
      </c>
      <c r="B20" s="27">
        <v>40801</v>
      </c>
      <c r="C20" s="16" t="s">
        <v>1134</v>
      </c>
      <c r="D20" s="16">
        <v>5000</v>
      </c>
      <c r="E20" s="16">
        <v>25</v>
      </c>
      <c r="F20" s="16"/>
      <c r="G20" s="16" t="s">
        <v>414</v>
      </c>
      <c r="H20" s="16" t="s">
        <v>818</v>
      </c>
      <c r="I20" s="16">
        <v>16446</v>
      </c>
      <c r="J20" s="16">
        <v>83226</v>
      </c>
      <c r="K20" s="16" t="s">
        <v>1378</v>
      </c>
      <c r="L20" s="16"/>
      <c r="M20" s="16"/>
      <c r="N20" s="26">
        <f>'CPS &gt; Bq'!$I$9*$D20^2+'CPS &gt; Bq'!$J$9*$D20+'CPS &gt; Bq'!$K$9</f>
        <v>36714.5</v>
      </c>
      <c r="O20" s="16" t="s">
        <v>466</v>
      </c>
      <c r="P20" s="16" t="s">
        <v>730</v>
      </c>
      <c r="Q20" s="16">
        <v>3961</v>
      </c>
      <c r="R20" s="42">
        <v>11425</v>
      </c>
      <c r="S20" s="42">
        <v>25.59</v>
      </c>
      <c r="T20" s="42">
        <v>21166</v>
      </c>
      <c r="U20" s="42">
        <v>23.58</v>
      </c>
      <c r="V20" s="42">
        <v>21166</v>
      </c>
      <c r="W20" s="42">
        <v>23.58</v>
      </c>
      <c r="X20" s="42">
        <v>17580</v>
      </c>
      <c r="Y20" s="42">
        <v>24.94</v>
      </c>
    </row>
    <row r="21" spans="1:25" x14ac:dyDescent="0.25">
      <c r="A21" s="40">
        <v>157</v>
      </c>
      <c r="B21" s="27">
        <v>40791</v>
      </c>
      <c r="C21" s="16" t="s">
        <v>584</v>
      </c>
      <c r="D21" s="16">
        <v>5600</v>
      </c>
      <c r="E21" s="16">
        <v>4</v>
      </c>
      <c r="F21" s="16"/>
      <c r="G21" s="16" t="s">
        <v>433</v>
      </c>
      <c r="H21" s="16"/>
      <c r="I21" s="16"/>
      <c r="J21" s="16"/>
      <c r="K21" s="16" t="s">
        <v>1378</v>
      </c>
      <c r="L21" s="16"/>
      <c r="M21" s="16"/>
      <c r="N21" s="26">
        <f>'CPS &gt; Bq'!$I$9*$D21^2+'CPS &gt; Bq'!$J$9*$D21+'CPS &gt; Bq'!$K$9</f>
        <v>41456.239999999998</v>
      </c>
      <c r="O21" s="16" t="s">
        <v>467</v>
      </c>
      <c r="P21" s="16" t="s">
        <v>731</v>
      </c>
      <c r="Q21" s="16">
        <v>1634</v>
      </c>
      <c r="R21" s="42">
        <v>15362</v>
      </c>
      <c r="S21" s="42">
        <v>26.65</v>
      </c>
      <c r="T21" s="42">
        <v>24598</v>
      </c>
      <c r="U21" s="42">
        <v>23.71</v>
      </c>
      <c r="V21" s="42">
        <v>24598</v>
      </c>
      <c r="W21" s="42">
        <v>23.71</v>
      </c>
      <c r="X21" s="42">
        <v>22375</v>
      </c>
      <c r="Y21" s="42">
        <v>26.17</v>
      </c>
    </row>
    <row r="22" spans="1:25" x14ac:dyDescent="0.25">
      <c r="A22" s="40">
        <v>163</v>
      </c>
      <c r="B22" s="17">
        <v>40799</v>
      </c>
      <c r="C22" s="16" t="s">
        <v>646</v>
      </c>
      <c r="D22" s="16">
        <v>750</v>
      </c>
      <c r="E22" s="16">
        <v>12.5</v>
      </c>
      <c r="F22" s="16"/>
      <c r="G22" s="16" t="s">
        <v>652</v>
      </c>
      <c r="H22" s="16"/>
      <c r="I22" s="16"/>
      <c r="J22" s="16"/>
      <c r="K22" s="16" t="s">
        <v>1378</v>
      </c>
      <c r="L22" s="16"/>
      <c r="M22" s="16"/>
      <c r="N22" s="26">
        <f>'CPS &gt; Bq'!$I$9*$D22^2+'CPS &gt; Bq'!$J$9*$D22+'CPS &gt; Bq'!$K$9</f>
        <v>5188.4250000000002</v>
      </c>
      <c r="O22" s="16" t="s">
        <v>468</v>
      </c>
      <c r="P22" s="16" t="s">
        <v>732</v>
      </c>
      <c r="Q22" s="16">
        <v>57644</v>
      </c>
      <c r="R22" s="42">
        <v>1020.7</v>
      </c>
      <c r="S22" s="42">
        <v>24.69</v>
      </c>
      <c r="T22" s="42">
        <v>1353.5</v>
      </c>
      <c r="U22" s="42">
        <v>23.61</v>
      </c>
      <c r="V22" s="42">
        <v>1353.5</v>
      </c>
      <c r="W22" s="42">
        <v>23.61</v>
      </c>
      <c r="X22" s="42">
        <v>1278.2</v>
      </c>
      <c r="Y22" s="42">
        <v>25</v>
      </c>
    </row>
    <row r="23" spans="1:25" x14ac:dyDescent="0.25">
      <c r="A23" s="40" t="s">
        <v>710</v>
      </c>
      <c r="B23" s="17">
        <v>40799</v>
      </c>
      <c r="C23" s="16" t="s">
        <v>646</v>
      </c>
      <c r="D23" s="16">
        <v>800</v>
      </c>
      <c r="E23" s="16" t="s">
        <v>692</v>
      </c>
      <c r="F23" s="16"/>
      <c r="G23" s="16" t="s">
        <v>647</v>
      </c>
      <c r="H23" s="16" t="s">
        <v>818</v>
      </c>
      <c r="I23" s="16"/>
      <c r="J23" s="16"/>
      <c r="K23" s="16" t="s">
        <v>1378</v>
      </c>
      <c r="L23" s="16"/>
      <c r="M23" s="16"/>
      <c r="N23" s="26">
        <f>'CPS &gt; Bq'!$I$9*$D23^2+'CPS &gt; Bq'!$J$9*$D23+'CPS &gt; Bq'!$K$9</f>
        <v>5538.32</v>
      </c>
      <c r="O23" s="16" t="s">
        <v>469</v>
      </c>
      <c r="P23" s="16" t="s">
        <v>972</v>
      </c>
      <c r="Q23" s="16">
        <v>7644</v>
      </c>
      <c r="R23" s="42">
        <v>2595</v>
      </c>
      <c r="S23" s="42">
        <v>26.03</v>
      </c>
      <c r="T23" s="42">
        <v>2993.6</v>
      </c>
      <c r="U23" s="42">
        <v>23.92</v>
      </c>
      <c r="V23" s="42">
        <v>2993.6</v>
      </c>
      <c r="W23" s="42">
        <v>23.92</v>
      </c>
      <c r="X23" s="42">
        <v>2736.9</v>
      </c>
      <c r="Y23" s="42">
        <v>27.58</v>
      </c>
    </row>
    <row r="24" spans="1:25" x14ac:dyDescent="0.25">
      <c r="A24" s="40" t="s">
        <v>709</v>
      </c>
      <c r="B24" s="17"/>
      <c r="C24" s="16"/>
      <c r="D24" s="16"/>
      <c r="E24" s="16"/>
      <c r="F24" s="16"/>
      <c r="G24" s="16"/>
      <c r="H24" s="16" t="s">
        <v>818</v>
      </c>
      <c r="I24" s="16"/>
      <c r="J24" s="16"/>
      <c r="K24" s="16" t="s">
        <v>1378</v>
      </c>
      <c r="L24" s="16"/>
      <c r="M24" s="16"/>
      <c r="N24" s="165">
        <v>11</v>
      </c>
      <c r="O24" s="16" t="s">
        <v>276</v>
      </c>
      <c r="P24" s="16" t="s">
        <v>755</v>
      </c>
      <c r="Q24" s="16">
        <v>6313</v>
      </c>
      <c r="R24" s="42">
        <v>807.86</v>
      </c>
      <c r="S24" s="42">
        <v>33.53</v>
      </c>
      <c r="T24" s="42">
        <v>10.507</v>
      </c>
      <c r="U24" s="42"/>
      <c r="V24" s="42">
        <v>10.507</v>
      </c>
      <c r="W24" s="42"/>
      <c r="X24" s="42">
        <v>937.82</v>
      </c>
      <c r="Y24" s="42">
        <v>36.020000000000003</v>
      </c>
    </row>
    <row r="25" spans="1:25" x14ac:dyDescent="0.25">
      <c r="A25" s="40">
        <v>167</v>
      </c>
      <c r="B25" s="17">
        <v>40799</v>
      </c>
      <c r="C25" s="16" t="s">
        <v>646</v>
      </c>
      <c r="D25" s="16">
        <v>1600</v>
      </c>
      <c r="E25" s="16" t="s">
        <v>692</v>
      </c>
      <c r="F25" s="16"/>
      <c r="G25" s="16" t="s">
        <v>656</v>
      </c>
      <c r="H25" s="16"/>
      <c r="I25" s="16"/>
      <c r="J25" s="16"/>
      <c r="K25" s="16" t="s">
        <v>1378</v>
      </c>
      <c r="L25" s="16"/>
      <c r="M25" s="16"/>
      <c r="N25" s="26">
        <f>'CPS &gt; Bq'!$I$9*$D25^2+'CPS &gt; Bq'!$J$9*$D25+'CPS &gt; Bq'!$K$9</f>
        <v>11204.64</v>
      </c>
      <c r="O25" s="16" t="s">
        <v>470</v>
      </c>
      <c r="P25" s="16" t="s">
        <v>662</v>
      </c>
      <c r="Q25" s="16">
        <v>5687</v>
      </c>
      <c r="R25" s="42">
        <v>2023.9</v>
      </c>
      <c r="S25" s="42">
        <v>28.98</v>
      </c>
      <c r="T25" s="42">
        <v>20.957000000000001</v>
      </c>
      <c r="U25" s="42"/>
      <c r="V25" s="42">
        <v>20.957000000000001</v>
      </c>
      <c r="W25" s="42"/>
      <c r="X25" s="42">
        <v>3635.4</v>
      </c>
      <c r="Y25" s="42">
        <v>27.8</v>
      </c>
    </row>
    <row r="26" spans="1:25" x14ac:dyDescent="0.25">
      <c r="A26" s="40" t="s">
        <v>714</v>
      </c>
      <c r="B26" s="17"/>
      <c r="C26" s="16"/>
      <c r="D26" s="16"/>
      <c r="E26" s="16"/>
      <c r="F26" s="16"/>
      <c r="G26" s="16" t="s">
        <v>506</v>
      </c>
      <c r="H26" s="16"/>
      <c r="I26" s="16"/>
      <c r="J26" s="16"/>
      <c r="K26" s="16"/>
      <c r="L26" s="16"/>
      <c r="M26" s="16"/>
      <c r="N26" s="165">
        <v>11</v>
      </c>
      <c r="O26" s="16" t="s">
        <v>471</v>
      </c>
      <c r="P26" s="16" t="s">
        <v>733</v>
      </c>
      <c r="Q26" s="16">
        <v>4061</v>
      </c>
      <c r="R26" s="42">
        <v>28.888000000000002</v>
      </c>
      <c r="S26" s="42"/>
      <c r="T26" s="42">
        <v>10.888999999999999</v>
      </c>
      <c r="U26" s="42"/>
      <c r="V26" s="42">
        <v>10.888999999999999</v>
      </c>
      <c r="W26" s="42"/>
      <c r="X26" s="42">
        <v>163.22</v>
      </c>
      <c r="Y26" s="42"/>
    </row>
    <row r="27" spans="1:25" x14ac:dyDescent="0.25">
      <c r="A27" s="160">
        <v>170</v>
      </c>
      <c r="B27" s="139">
        <v>40800</v>
      </c>
      <c r="C27" s="138" t="s">
        <v>584</v>
      </c>
      <c r="D27" s="138">
        <v>1500</v>
      </c>
      <c r="E27" s="138" t="s">
        <v>692</v>
      </c>
      <c r="F27" s="138" t="s">
        <v>438</v>
      </c>
      <c r="G27" s="138"/>
      <c r="H27" s="138" t="s">
        <v>692</v>
      </c>
      <c r="I27" s="138" t="s">
        <v>692</v>
      </c>
      <c r="J27" s="138" t="s">
        <v>692</v>
      </c>
      <c r="K27" s="138" t="s">
        <v>1378</v>
      </c>
      <c r="L27" s="138"/>
      <c r="M27" s="138"/>
      <c r="N27" s="26">
        <f>'CPS &gt; Bq'!$I$9*$D27^2+'CPS &gt; Bq'!$J$9*$D27+'CPS &gt; Bq'!$K$9</f>
        <v>10489.35</v>
      </c>
      <c r="O27" s="138" t="s">
        <v>472</v>
      </c>
      <c r="P27" s="138" t="s">
        <v>663</v>
      </c>
      <c r="Q27" s="138">
        <v>1920</v>
      </c>
      <c r="R27" s="161">
        <v>12242</v>
      </c>
      <c r="S27" s="161">
        <v>26.35</v>
      </c>
      <c r="T27" s="161">
        <v>14002</v>
      </c>
      <c r="U27" s="161">
        <v>23.82</v>
      </c>
      <c r="V27" s="161">
        <v>14002</v>
      </c>
      <c r="W27" s="161">
        <v>23.82</v>
      </c>
      <c r="X27" s="161">
        <v>13431</v>
      </c>
      <c r="Y27" s="161">
        <v>26.52</v>
      </c>
    </row>
    <row r="28" spans="1:25" x14ac:dyDescent="0.25">
      <c r="A28" s="40">
        <v>171</v>
      </c>
      <c r="B28" s="27">
        <v>40801</v>
      </c>
      <c r="C28" s="16" t="s">
        <v>584</v>
      </c>
      <c r="D28" s="16">
        <v>1200</v>
      </c>
      <c r="E28" s="16" t="s">
        <v>692</v>
      </c>
      <c r="F28" s="16" t="s">
        <v>434</v>
      </c>
      <c r="G28" s="16" t="s">
        <v>692</v>
      </c>
      <c r="H28" s="16" t="s">
        <v>818</v>
      </c>
      <c r="I28" s="16">
        <v>16482</v>
      </c>
      <c r="J28" s="16">
        <v>83120</v>
      </c>
      <c r="K28" s="16" t="s">
        <v>1378</v>
      </c>
      <c r="L28" s="16"/>
      <c r="M28" s="16"/>
      <c r="N28" s="26">
        <f>'CPS &gt; Bq'!$I$9*$D28^2+'CPS &gt; Bq'!$J$9*$D28+'CPS &gt; Bq'!$K$9</f>
        <v>8355.48</v>
      </c>
      <c r="O28" s="16" t="s">
        <v>700</v>
      </c>
      <c r="P28" s="16" t="s">
        <v>734</v>
      </c>
      <c r="Q28" s="16">
        <v>3548</v>
      </c>
      <c r="R28" s="42">
        <v>7441.5</v>
      </c>
      <c r="S28" s="42">
        <v>26.35</v>
      </c>
      <c r="T28" s="42">
        <v>10079</v>
      </c>
      <c r="U28" s="42">
        <v>23.74</v>
      </c>
      <c r="V28" s="42">
        <v>10079</v>
      </c>
      <c r="W28" s="42">
        <v>23.74</v>
      </c>
      <c r="X28" s="42">
        <v>10088</v>
      </c>
      <c r="Y28" s="42">
        <v>26.43</v>
      </c>
    </row>
    <row r="29" spans="1:25" x14ac:dyDescent="0.25">
      <c r="A29" s="41">
        <v>172</v>
      </c>
      <c r="B29" s="17">
        <v>40801</v>
      </c>
      <c r="C29" s="16" t="s">
        <v>584</v>
      </c>
      <c r="D29" s="16">
        <v>1700</v>
      </c>
      <c r="E29" s="16" t="s">
        <v>692</v>
      </c>
      <c r="F29" s="16" t="s">
        <v>440</v>
      </c>
      <c r="G29" s="16"/>
      <c r="H29" s="16" t="s">
        <v>692</v>
      </c>
      <c r="I29" s="16" t="s">
        <v>692</v>
      </c>
      <c r="J29" s="16" t="s">
        <v>692</v>
      </c>
      <c r="K29" s="16" t="s">
        <v>1378</v>
      </c>
      <c r="L29" s="16"/>
      <c r="M29" s="16"/>
      <c r="N29" s="26">
        <f>'CPS &gt; Bq'!$I$9*$D29^2+'CPS &gt; Bq'!$J$9*$D29+'CPS &gt; Bq'!$K$9</f>
        <v>11921.93</v>
      </c>
      <c r="O29" s="16" t="s">
        <v>701</v>
      </c>
      <c r="P29" s="16" t="s">
        <v>735</v>
      </c>
      <c r="Q29" s="16">
        <v>2884</v>
      </c>
      <c r="R29" s="42">
        <v>8773</v>
      </c>
      <c r="S29" s="42">
        <v>26.2</v>
      </c>
      <c r="T29" s="42">
        <v>12414</v>
      </c>
      <c r="U29" s="42">
        <v>23.73</v>
      </c>
      <c r="V29" s="42">
        <v>12414</v>
      </c>
      <c r="W29" s="42">
        <v>23.73</v>
      </c>
      <c r="X29" s="42">
        <v>11629</v>
      </c>
      <c r="Y29" s="42">
        <v>25.83</v>
      </c>
    </row>
    <row r="30" spans="1:25" x14ac:dyDescent="0.25">
      <c r="A30" s="40">
        <v>174</v>
      </c>
      <c r="B30" s="17">
        <v>40801</v>
      </c>
      <c r="C30" s="16" t="s">
        <v>584</v>
      </c>
      <c r="D30" s="16">
        <v>600</v>
      </c>
      <c r="E30" s="16" t="s">
        <v>692</v>
      </c>
      <c r="F30" s="16" t="s">
        <v>436</v>
      </c>
      <c r="G30" s="16" t="s">
        <v>437</v>
      </c>
      <c r="H30" s="16" t="s">
        <v>818</v>
      </c>
      <c r="I30" s="16">
        <v>16479</v>
      </c>
      <c r="J30" s="16">
        <v>83031</v>
      </c>
      <c r="K30" s="16" t="s">
        <v>1378</v>
      </c>
      <c r="L30" s="16"/>
      <c r="M30" s="16"/>
      <c r="N30" s="26">
        <f>'CPS &gt; Bq'!$I$9*$D30^2+'CPS &gt; Bq'!$J$9*$D30+'CPS &gt; Bq'!$K$9</f>
        <v>4141.74</v>
      </c>
      <c r="O30" s="16" t="s">
        <v>702</v>
      </c>
      <c r="P30" s="16" t="s">
        <v>976</v>
      </c>
      <c r="Q30" s="16">
        <v>4741</v>
      </c>
      <c r="R30" s="42">
        <v>3049.1</v>
      </c>
      <c r="S30" s="42">
        <v>27.65</v>
      </c>
      <c r="T30" s="42">
        <v>3858.3</v>
      </c>
      <c r="U30" s="42">
        <v>24.05</v>
      </c>
      <c r="V30" s="42">
        <v>3858.3</v>
      </c>
      <c r="W30" s="42">
        <v>24.05</v>
      </c>
      <c r="X30" s="42">
        <v>3968.9</v>
      </c>
      <c r="Y30" s="42">
        <v>27.41</v>
      </c>
    </row>
    <row r="31" spans="1:25" x14ac:dyDescent="0.25">
      <c r="A31" s="40">
        <v>176</v>
      </c>
      <c r="B31" s="17">
        <v>40801</v>
      </c>
      <c r="C31" s="16" t="s">
        <v>584</v>
      </c>
      <c r="D31" s="16">
        <v>700</v>
      </c>
      <c r="E31" s="16" t="s">
        <v>692</v>
      </c>
      <c r="F31" s="16"/>
      <c r="G31" s="16" t="s">
        <v>435</v>
      </c>
      <c r="H31" s="16" t="s">
        <v>818</v>
      </c>
      <c r="I31" s="16">
        <v>16468</v>
      </c>
      <c r="J31" s="16">
        <v>83022</v>
      </c>
      <c r="K31" s="16" t="s">
        <v>1378</v>
      </c>
      <c r="L31" s="16"/>
      <c r="M31" s="16"/>
      <c r="N31" s="26">
        <f>'CPS &gt; Bq'!$I$9*$D31^2+'CPS &gt; Bq'!$J$9*$D31+'CPS &gt; Bq'!$K$9</f>
        <v>4839.03</v>
      </c>
      <c r="O31" s="16" t="s">
        <v>703</v>
      </c>
      <c r="P31" s="16" t="s">
        <v>503</v>
      </c>
      <c r="Q31" s="16">
        <v>5880</v>
      </c>
      <c r="R31" s="42">
        <v>1870.5</v>
      </c>
      <c r="S31" s="42">
        <v>32.82</v>
      </c>
      <c r="T31" s="42">
        <v>4634.3</v>
      </c>
      <c r="U31" s="42">
        <v>23.84</v>
      </c>
      <c r="V31" s="42">
        <v>4634.3</v>
      </c>
      <c r="W31" s="42">
        <v>23.84</v>
      </c>
      <c r="X31" s="42">
        <v>4312</v>
      </c>
      <c r="Y31" s="42">
        <v>28.41</v>
      </c>
    </row>
    <row r="32" spans="1:25" x14ac:dyDescent="0.25">
      <c r="A32" s="41">
        <v>177</v>
      </c>
      <c r="B32" s="16" t="s">
        <v>692</v>
      </c>
      <c r="C32" s="16" t="s">
        <v>584</v>
      </c>
      <c r="D32" s="16">
        <v>600</v>
      </c>
      <c r="E32" s="16" t="s">
        <v>692</v>
      </c>
      <c r="F32" s="16" t="s">
        <v>439</v>
      </c>
      <c r="G32" s="16" t="s">
        <v>692</v>
      </c>
      <c r="H32" s="16" t="s">
        <v>818</v>
      </c>
      <c r="I32" s="16">
        <v>16481</v>
      </c>
      <c r="J32" s="16">
        <v>83087</v>
      </c>
      <c r="K32" s="16" t="s">
        <v>1378</v>
      </c>
      <c r="L32" s="16"/>
      <c r="M32" s="16"/>
      <c r="N32" s="26">
        <f>'CPS &gt; Bq'!$I$9*$D32^2+'CPS &gt; Bq'!$J$9*$D32+'CPS &gt; Bq'!$K$9</f>
        <v>4141.74</v>
      </c>
      <c r="O32" s="16" t="s">
        <v>704</v>
      </c>
      <c r="P32" s="16" t="s">
        <v>504</v>
      </c>
      <c r="Q32" s="16">
        <v>9231</v>
      </c>
      <c r="R32" s="42">
        <v>3031.7</v>
      </c>
      <c r="S32" s="42">
        <v>25.65</v>
      </c>
      <c r="T32" s="42">
        <v>18.259</v>
      </c>
      <c r="U32" s="42"/>
      <c r="V32" s="42">
        <v>18.259</v>
      </c>
      <c r="W32" s="42"/>
      <c r="X32" s="42">
        <v>3308.4</v>
      </c>
      <c r="Y32" s="42">
        <v>26.82</v>
      </c>
    </row>
    <row r="33" spans="1:25" x14ac:dyDescent="0.25">
      <c r="A33" s="160">
        <v>178</v>
      </c>
      <c r="B33" s="139">
        <v>40801</v>
      </c>
      <c r="C33" s="138" t="s">
        <v>584</v>
      </c>
      <c r="D33" s="138">
        <v>1200</v>
      </c>
      <c r="E33" s="138" t="s">
        <v>692</v>
      </c>
      <c r="F33" s="138" t="s">
        <v>692</v>
      </c>
      <c r="G33" s="138" t="s">
        <v>692</v>
      </c>
      <c r="H33" s="138" t="s">
        <v>818</v>
      </c>
      <c r="I33" s="138">
        <v>16488</v>
      </c>
      <c r="J33" s="138">
        <v>83082</v>
      </c>
      <c r="K33" s="138" t="s">
        <v>1378</v>
      </c>
      <c r="L33" s="138"/>
      <c r="M33" s="138"/>
      <c r="N33" s="26">
        <f>'CPS &gt; Bq'!$I$9*$D33^2+'CPS &gt; Bq'!$J$9*$D33+'CPS &gt; Bq'!$K$9</f>
        <v>8355.48</v>
      </c>
      <c r="O33" s="138" t="s">
        <v>705</v>
      </c>
      <c r="P33" s="138" t="s">
        <v>662</v>
      </c>
      <c r="Q33" s="138">
        <v>2896</v>
      </c>
      <c r="R33" s="161">
        <v>9113.4</v>
      </c>
      <c r="S33" s="161">
        <v>26.12</v>
      </c>
      <c r="T33" s="161">
        <v>43.817999999999998</v>
      </c>
      <c r="U33" s="161"/>
      <c r="V33" s="161">
        <v>43.817999999999998</v>
      </c>
      <c r="W33" s="161"/>
      <c r="X33" s="161">
        <v>9351.4</v>
      </c>
      <c r="Y33" s="161">
        <v>26.35</v>
      </c>
    </row>
    <row r="34" spans="1:25" x14ac:dyDescent="0.25">
      <c r="A34" s="16" t="s">
        <v>711</v>
      </c>
      <c r="B34" s="16"/>
      <c r="C34" s="16"/>
      <c r="D34" s="16"/>
      <c r="E34" s="16"/>
      <c r="F34" s="16"/>
      <c r="G34" s="16" t="s">
        <v>506</v>
      </c>
      <c r="H34" s="16"/>
      <c r="I34" s="16"/>
      <c r="J34" s="16"/>
      <c r="K34" s="16"/>
      <c r="L34" s="16"/>
      <c r="M34" s="16"/>
      <c r="N34" s="166">
        <v>14100</v>
      </c>
      <c r="O34" s="16" t="s">
        <v>706</v>
      </c>
      <c r="P34" s="16" t="s">
        <v>505</v>
      </c>
      <c r="Q34" s="16">
        <v>2857</v>
      </c>
      <c r="R34" s="42">
        <v>13730</v>
      </c>
      <c r="S34" s="42">
        <v>24.8</v>
      </c>
      <c r="T34" s="42">
        <v>14140</v>
      </c>
      <c r="U34" s="42">
        <v>23.71</v>
      </c>
      <c r="V34" s="42">
        <v>14140</v>
      </c>
      <c r="W34" s="42">
        <v>23.71</v>
      </c>
      <c r="X34" s="42">
        <v>15989</v>
      </c>
      <c r="Y34" s="42">
        <v>25.49</v>
      </c>
    </row>
  </sheetData>
  <sheetProtection password="F8CD" sheet="1" objects="1" scenarios="1"/>
  <phoneticPr fontId="9" type="noConversion"/>
  <pageMargins left="0.75000000000000011" right="0.75000000000000011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28"/>
  <sheetViews>
    <sheetView workbookViewId="0"/>
  </sheetViews>
  <sheetFormatPr defaultColWidth="8.85546875" defaultRowHeight="15" x14ac:dyDescent="0.25"/>
  <cols>
    <col min="1" max="1" width="20.42578125" customWidth="1"/>
    <col min="3" max="3" width="10.140625" customWidth="1"/>
    <col min="5" max="5" width="18.42578125" customWidth="1"/>
    <col min="6" max="6" width="19.28515625" customWidth="1"/>
    <col min="7" max="7" width="6.140625" customWidth="1"/>
    <col min="8" max="8" width="9" customWidth="1"/>
    <col min="9" max="9" width="7.140625" customWidth="1"/>
    <col min="13" max="13" width="10.140625" style="2" customWidth="1"/>
    <col min="14" max="14" width="18.140625" style="2" customWidth="1"/>
    <col min="15" max="15" width="12.28515625" customWidth="1"/>
    <col min="16" max="17" width="9" bestFit="1" customWidth="1"/>
    <col min="18" max="25" width="9.42578125" bestFit="1" customWidth="1"/>
  </cols>
  <sheetData>
    <row r="1" spans="1:27" s="1" customFormat="1" ht="42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1296</v>
      </c>
      <c r="K1" s="12" t="s">
        <v>1385</v>
      </c>
      <c r="L1" s="12" t="s">
        <v>1386</v>
      </c>
      <c r="M1" s="13" t="s">
        <v>1185</v>
      </c>
      <c r="N1" s="13" t="s">
        <v>1409</v>
      </c>
      <c r="O1" s="97" t="s">
        <v>964</v>
      </c>
      <c r="P1" s="97" t="s">
        <v>172</v>
      </c>
      <c r="Q1" s="97" t="s">
        <v>1482</v>
      </c>
      <c r="R1" s="98" t="s">
        <v>1483</v>
      </c>
      <c r="S1" s="98" t="s">
        <v>1186</v>
      </c>
      <c r="T1" s="98" t="s">
        <v>1187</v>
      </c>
      <c r="U1" s="98" t="s">
        <v>1188</v>
      </c>
      <c r="V1" s="98" t="s">
        <v>1189</v>
      </c>
      <c r="W1" s="98" t="s">
        <v>950</v>
      </c>
      <c r="X1" s="98" t="s">
        <v>1193</v>
      </c>
      <c r="Y1" s="98" t="s">
        <v>1194</v>
      </c>
      <c r="Z1" s="8"/>
      <c r="AA1" s="5"/>
    </row>
    <row r="2" spans="1:27" x14ac:dyDescent="0.25">
      <c r="A2" s="16" t="s">
        <v>1412</v>
      </c>
      <c r="B2" s="17">
        <v>40823</v>
      </c>
      <c r="C2" s="16" t="s">
        <v>1134</v>
      </c>
      <c r="D2" s="16">
        <v>1299</v>
      </c>
      <c r="E2" s="16" t="s">
        <v>1268</v>
      </c>
      <c r="F2" s="16"/>
      <c r="G2" s="12" t="s">
        <v>696</v>
      </c>
      <c r="H2" s="16">
        <v>16480</v>
      </c>
      <c r="I2" s="16">
        <v>83117</v>
      </c>
      <c r="J2" s="16"/>
      <c r="K2" s="16" t="s">
        <v>1240</v>
      </c>
      <c r="L2" s="16"/>
      <c r="M2" s="26">
        <f>'CPS &gt; Bq'!$I$9*$D2^2+'CPS &gt; Bq'!$J$9*$D2+'CPS &gt; Bq'!$K$9</f>
        <v>9057.6672000000017</v>
      </c>
      <c r="N2" s="18" t="str">
        <f>A2</f>
        <v>DBP-04-01</v>
      </c>
      <c r="O2" s="85"/>
      <c r="P2" s="85"/>
      <c r="Q2" s="84">
        <v>6099</v>
      </c>
      <c r="R2" s="87">
        <v>5067.3</v>
      </c>
      <c r="S2" s="87">
        <v>26.51</v>
      </c>
      <c r="T2" s="87">
        <v>7658.1</v>
      </c>
      <c r="U2" s="87">
        <v>23.69</v>
      </c>
      <c r="V2" s="87">
        <v>7284.2</v>
      </c>
      <c r="W2" s="87">
        <v>23.78</v>
      </c>
      <c r="X2" s="87">
        <v>7131.5</v>
      </c>
      <c r="Y2" s="87">
        <v>25.62</v>
      </c>
      <c r="Z2" s="6"/>
      <c r="AA2" s="7"/>
    </row>
    <row r="3" spans="1:27" x14ac:dyDescent="0.25">
      <c r="A3" s="16" t="s">
        <v>1007</v>
      </c>
      <c r="B3" s="17">
        <v>40823</v>
      </c>
      <c r="C3" s="16" t="s">
        <v>1134</v>
      </c>
      <c r="D3" s="16">
        <v>1982</v>
      </c>
      <c r="E3" s="16" t="s">
        <v>1268</v>
      </c>
      <c r="F3" s="16" t="s">
        <v>554</v>
      </c>
      <c r="G3" s="12" t="s">
        <v>696</v>
      </c>
      <c r="H3" s="16">
        <v>16483</v>
      </c>
      <c r="I3" s="16">
        <v>83108</v>
      </c>
      <c r="J3" s="34" t="s">
        <v>1295</v>
      </c>
      <c r="K3" s="16"/>
      <c r="L3" s="16"/>
      <c r="M3" s="26">
        <f>'CPS &gt; Bq'!$I$9*$D3^2+'CPS &gt; Bq'!$J$9*$D3+'CPS &gt; Bq'!$K$9</f>
        <v>13955.4602</v>
      </c>
      <c r="N3" s="18" t="str">
        <f t="shared" ref="N3:N28" si="0">A3</f>
        <v>DBP-04-02</v>
      </c>
      <c r="O3" s="85" t="s">
        <v>694</v>
      </c>
      <c r="P3" s="85">
        <v>3.9800000000000002E-2</v>
      </c>
      <c r="Q3" s="84">
        <v>2852</v>
      </c>
      <c r="R3" s="87">
        <v>8144.4</v>
      </c>
      <c r="S3" s="87">
        <v>25.75</v>
      </c>
      <c r="T3" s="87">
        <v>11333</v>
      </c>
      <c r="U3" s="87">
        <v>23.76</v>
      </c>
      <c r="V3" s="87">
        <v>10752</v>
      </c>
      <c r="W3" s="87">
        <v>23.85</v>
      </c>
      <c r="X3" s="87">
        <v>10769</v>
      </c>
      <c r="Y3" s="87">
        <v>26.27</v>
      </c>
    </row>
    <row r="4" spans="1:27" x14ac:dyDescent="0.25">
      <c r="A4" s="108" t="s">
        <v>1008</v>
      </c>
      <c r="B4" s="109">
        <v>40823</v>
      </c>
      <c r="C4" s="108" t="s">
        <v>1134</v>
      </c>
      <c r="D4" s="108">
        <v>1841</v>
      </c>
      <c r="E4" s="108" t="s">
        <v>1268</v>
      </c>
      <c r="F4" s="108"/>
      <c r="G4" s="110" t="s">
        <v>696</v>
      </c>
      <c r="H4" s="108">
        <v>16488</v>
      </c>
      <c r="I4" s="108">
        <v>83110</v>
      </c>
      <c r="J4" s="126" t="s">
        <v>1295</v>
      </c>
      <c r="K4" s="108"/>
      <c r="L4" s="108"/>
      <c r="M4" s="26">
        <f>'CPS &gt; Bq'!$I$9*$D4^2+'CPS &gt; Bq'!$J$9*$D4+'CPS &gt; Bq'!$K$9</f>
        <v>12936.707</v>
      </c>
      <c r="N4" s="111" t="str">
        <f t="shared" si="0"/>
        <v>DBP-04-03</v>
      </c>
      <c r="O4" s="129" t="s">
        <v>695</v>
      </c>
      <c r="P4" s="129">
        <v>1.89E-2</v>
      </c>
      <c r="Q4" s="115">
        <v>1407</v>
      </c>
      <c r="R4" s="116">
        <v>9876.4</v>
      </c>
      <c r="S4" s="116">
        <v>26.92</v>
      </c>
      <c r="T4" s="116">
        <v>10891</v>
      </c>
      <c r="U4" s="116">
        <v>24.08</v>
      </c>
      <c r="V4" s="116">
        <v>10780</v>
      </c>
      <c r="W4" s="116">
        <v>24</v>
      </c>
      <c r="X4" s="116">
        <v>9593.5</v>
      </c>
      <c r="Y4" s="116">
        <v>29.4</v>
      </c>
    </row>
    <row r="5" spans="1:27" x14ac:dyDescent="0.25">
      <c r="A5" s="16" t="s">
        <v>1009</v>
      </c>
      <c r="B5" s="17">
        <v>40823</v>
      </c>
      <c r="C5" s="16" t="s">
        <v>1134</v>
      </c>
      <c r="D5" s="16">
        <v>494</v>
      </c>
      <c r="E5" s="16" t="s">
        <v>1268</v>
      </c>
      <c r="F5" s="16"/>
      <c r="G5" s="12" t="s">
        <v>696</v>
      </c>
      <c r="H5" s="16">
        <v>16486</v>
      </c>
      <c r="I5" s="16">
        <v>83112</v>
      </c>
      <c r="J5" s="16"/>
      <c r="K5" s="16"/>
      <c r="L5" s="16"/>
      <c r="M5" s="26">
        <f>'CPS &gt; Bq'!$I$9*$D5^2+'CPS &gt; Bq'!$J$9*$D5+'CPS &gt; Bq'!$K$9</f>
        <v>3404.7962000000002</v>
      </c>
      <c r="N5" s="18" t="str">
        <f t="shared" si="0"/>
        <v>DBP-04-04</v>
      </c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7" x14ac:dyDescent="0.25">
      <c r="A6" s="16" t="s">
        <v>1010</v>
      </c>
      <c r="B6" s="17">
        <v>40823</v>
      </c>
      <c r="C6" s="16" t="s">
        <v>1134</v>
      </c>
      <c r="D6" s="16">
        <v>579</v>
      </c>
      <c r="E6" s="16" t="s">
        <v>1268</v>
      </c>
      <c r="F6" s="16"/>
      <c r="G6" s="12" t="s">
        <v>696</v>
      </c>
      <c r="H6" s="16">
        <v>16483</v>
      </c>
      <c r="I6" s="16">
        <v>83113</v>
      </c>
      <c r="J6" s="16"/>
      <c r="K6" s="16"/>
      <c r="L6" s="16"/>
      <c r="M6" s="26">
        <f>'CPS &gt; Bq'!$I$9*$D6^2+'CPS &gt; Bq'!$J$9*$D6+'CPS &gt; Bq'!$K$9</f>
        <v>3995.5632000000001</v>
      </c>
      <c r="N6" s="18" t="str">
        <f t="shared" si="0"/>
        <v>DBP-04-05</v>
      </c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7" x14ac:dyDescent="0.25">
      <c r="A7" s="16" t="s">
        <v>1011</v>
      </c>
      <c r="B7" s="17">
        <v>40823</v>
      </c>
      <c r="C7" s="16" t="s">
        <v>1135</v>
      </c>
      <c r="D7" s="16">
        <v>594</v>
      </c>
      <c r="E7" s="16" t="s">
        <v>1268</v>
      </c>
      <c r="F7" s="16"/>
      <c r="G7" s="12" t="s">
        <v>696</v>
      </c>
      <c r="H7" s="16">
        <v>16501</v>
      </c>
      <c r="I7" s="16">
        <v>83119</v>
      </c>
      <c r="J7" s="16"/>
      <c r="K7" s="16"/>
      <c r="L7" s="16"/>
      <c r="M7" s="26">
        <f>'CPS &gt; Bq'!$I$9*$D7^2+'CPS &gt; Bq'!$J$9*$D7+'CPS &gt; Bq'!$K$9</f>
        <v>4099.9661999999998</v>
      </c>
      <c r="N7" s="18" t="str">
        <f t="shared" si="0"/>
        <v>DBP-04-06</v>
      </c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7" x14ac:dyDescent="0.25">
      <c r="A8" s="16" t="s">
        <v>1012</v>
      </c>
      <c r="B8" s="17">
        <v>40823</v>
      </c>
      <c r="C8" s="16" t="s">
        <v>1134</v>
      </c>
      <c r="D8" s="16">
        <v>1039</v>
      </c>
      <c r="E8" s="16" t="s">
        <v>1268</v>
      </c>
      <c r="F8" s="16"/>
      <c r="G8" s="12" t="s">
        <v>696</v>
      </c>
      <c r="H8" s="16">
        <v>16498</v>
      </c>
      <c r="I8" s="16">
        <v>83122</v>
      </c>
      <c r="J8" s="16"/>
      <c r="K8" s="16"/>
      <c r="L8" s="16"/>
      <c r="M8" s="26">
        <f>'CPS &gt; Bq'!$I$9*$D8^2+'CPS &gt; Bq'!$J$9*$D8+'CPS &gt; Bq'!$K$9</f>
        <v>7217.7252000000008</v>
      </c>
      <c r="N8" s="18" t="str">
        <f t="shared" si="0"/>
        <v>DBP-04-07</v>
      </c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7" x14ac:dyDescent="0.25">
      <c r="A9" s="16" t="s">
        <v>1013</v>
      </c>
      <c r="B9" s="17">
        <v>40823</v>
      </c>
      <c r="C9" s="16" t="s">
        <v>1135</v>
      </c>
      <c r="D9" s="16">
        <v>879</v>
      </c>
      <c r="E9" s="16" t="s">
        <v>1268</v>
      </c>
      <c r="F9" s="16"/>
      <c r="G9" s="12" t="s">
        <v>696</v>
      </c>
      <c r="H9" s="16">
        <v>16485</v>
      </c>
      <c r="I9" s="16">
        <v>83112</v>
      </c>
      <c r="J9" s="16"/>
      <c r="K9" s="16"/>
      <c r="L9" s="16"/>
      <c r="M9" s="26">
        <f>'CPS &gt; Bq'!$I$9*$D9^2+'CPS &gt; Bq'!$J$9*$D9+'CPS &gt; Bq'!$K$9</f>
        <v>6092.1732000000002</v>
      </c>
      <c r="N9" s="18" t="str">
        <f t="shared" si="0"/>
        <v>DBP-04-08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7" x14ac:dyDescent="0.25">
      <c r="A10" s="16" t="s">
        <v>1014</v>
      </c>
      <c r="B10" s="17">
        <v>40823</v>
      </c>
      <c r="C10" s="16" t="s">
        <v>1134</v>
      </c>
      <c r="D10" s="16">
        <v>888</v>
      </c>
      <c r="E10" s="16" t="s">
        <v>1268</v>
      </c>
      <c r="F10" s="16"/>
      <c r="G10" s="12" t="s">
        <v>696</v>
      </c>
      <c r="H10" s="16">
        <v>16492</v>
      </c>
      <c r="I10" s="16">
        <v>83121</v>
      </c>
      <c r="J10" s="34" t="s">
        <v>1295</v>
      </c>
      <c r="K10" s="16"/>
      <c r="L10" s="16"/>
      <c r="M10" s="26">
        <f>'CPS &gt; Bq'!$I$9*$D10^2+'CPS &gt; Bq'!$J$9*$D10+'CPS &gt; Bq'!$K$9</f>
        <v>6155.3496000000005</v>
      </c>
      <c r="N10" s="18" t="str">
        <f t="shared" si="0"/>
        <v>DBP-04-09</v>
      </c>
      <c r="O10" s="85" t="s">
        <v>694</v>
      </c>
      <c r="P10" s="85">
        <v>3.27E-2</v>
      </c>
      <c r="Q10" s="84">
        <v>3176</v>
      </c>
      <c r="R10" s="87">
        <v>3832.3</v>
      </c>
      <c r="S10" s="87">
        <v>27.85</v>
      </c>
      <c r="T10" s="87">
        <v>4968.5</v>
      </c>
      <c r="U10" s="87">
        <v>24.09</v>
      </c>
      <c r="V10" s="87">
        <v>4950.2</v>
      </c>
      <c r="W10" s="87">
        <v>24.03</v>
      </c>
      <c r="X10" s="87">
        <v>5008.8</v>
      </c>
      <c r="Y10" s="87">
        <v>29</v>
      </c>
    </row>
    <row r="11" spans="1:27" x14ac:dyDescent="0.25">
      <c r="A11" s="16" t="s">
        <v>1015</v>
      </c>
      <c r="B11" s="17">
        <v>40823</v>
      </c>
      <c r="C11" s="16" t="s">
        <v>1134</v>
      </c>
      <c r="D11" s="16">
        <v>510</v>
      </c>
      <c r="E11" s="16" t="s">
        <v>1268</v>
      </c>
      <c r="F11" s="16"/>
      <c r="G11" s="12" t="s">
        <v>696</v>
      </c>
      <c r="H11" s="16">
        <v>16495</v>
      </c>
      <c r="I11" s="16">
        <v>83124</v>
      </c>
      <c r="J11" s="16"/>
      <c r="K11" s="16"/>
      <c r="L11" s="16"/>
      <c r="M11" s="26">
        <f>'CPS &gt; Bq'!$I$9*$D11^2+'CPS &gt; Bq'!$J$9*$D11+'CPS &gt; Bq'!$K$9</f>
        <v>3515.8890000000001</v>
      </c>
      <c r="N11" s="18" t="str">
        <f t="shared" si="0"/>
        <v>DBP-04-10</v>
      </c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27" x14ac:dyDescent="0.25">
      <c r="A12" s="16" t="s">
        <v>1016</v>
      </c>
      <c r="B12" s="17">
        <v>40823</v>
      </c>
      <c r="C12" s="16" t="s">
        <v>1135</v>
      </c>
      <c r="D12" s="16">
        <v>671</v>
      </c>
      <c r="E12" s="16" t="s">
        <v>1268</v>
      </c>
      <c r="F12" s="16"/>
      <c r="G12" s="12" t="s">
        <v>696</v>
      </c>
      <c r="H12" s="16">
        <v>16486</v>
      </c>
      <c r="I12" s="16">
        <v>83112</v>
      </c>
      <c r="J12" s="16"/>
      <c r="K12" s="16"/>
      <c r="L12" s="16"/>
      <c r="M12" s="26">
        <f>'CPS &gt; Bq'!$I$9*$D12^2+'CPS &gt; Bq'!$J$9*$D12+'CPS &gt; Bq'!$K$9</f>
        <v>4636.6099999999997</v>
      </c>
      <c r="N12" s="18" t="str">
        <f t="shared" si="0"/>
        <v>DBP-04-11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</row>
    <row r="13" spans="1:27" x14ac:dyDescent="0.25">
      <c r="A13" s="16" t="s">
        <v>1017</v>
      </c>
      <c r="B13" s="17">
        <v>40823</v>
      </c>
      <c r="C13" s="16" t="s">
        <v>1135</v>
      </c>
      <c r="D13" s="16">
        <v>606</v>
      </c>
      <c r="E13" s="16" t="s">
        <v>1268</v>
      </c>
      <c r="F13" s="16"/>
      <c r="G13" s="12" t="s">
        <v>696</v>
      </c>
      <c r="H13" s="16">
        <v>16490</v>
      </c>
      <c r="I13" s="16">
        <v>83126</v>
      </c>
      <c r="J13" s="16"/>
      <c r="K13" s="16"/>
      <c r="L13" s="16"/>
      <c r="M13" s="26">
        <f>'CPS &gt; Bq'!$I$9*$D13^2+'CPS &gt; Bq'!$J$9*$D13+'CPS &gt; Bq'!$K$9</f>
        <v>4183.5210000000006</v>
      </c>
      <c r="N13" s="18" t="str">
        <f t="shared" si="0"/>
        <v>DBP-04-12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</row>
    <row r="14" spans="1:27" x14ac:dyDescent="0.25">
      <c r="A14" s="16" t="s">
        <v>1195</v>
      </c>
      <c r="B14" s="17">
        <v>40823</v>
      </c>
      <c r="C14" s="16" t="s">
        <v>1134</v>
      </c>
      <c r="D14" s="16">
        <v>2696</v>
      </c>
      <c r="E14" s="16" t="s">
        <v>1268</v>
      </c>
      <c r="F14" s="16" t="s">
        <v>555</v>
      </c>
      <c r="G14" s="12" t="s">
        <v>696</v>
      </c>
      <c r="H14" s="16">
        <v>16493</v>
      </c>
      <c r="I14" s="16">
        <v>83124</v>
      </c>
      <c r="J14" s="34" t="s">
        <v>1295</v>
      </c>
      <c r="K14" s="16" t="s">
        <v>1240</v>
      </c>
      <c r="L14" s="16"/>
      <c r="M14" s="165">
        <f>T14</f>
        <v>11964</v>
      </c>
      <c r="N14" s="18" t="str">
        <f t="shared" si="0"/>
        <v>DBP-04-13/14 1</v>
      </c>
      <c r="O14" s="85" t="s">
        <v>620</v>
      </c>
      <c r="P14" s="85">
        <v>1.35E-2</v>
      </c>
      <c r="Q14" s="84">
        <v>7303</v>
      </c>
      <c r="R14" s="87">
        <v>9961.2999999999993</v>
      </c>
      <c r="S14" s="87">
        <v>24.25</v>
      </c>
      <c r="T14" s="87">
        <v>11964</v>
      </c>
      <c r="U14" s="87">
        <v>23.58</v>
      </c>
      <c r="V14" s="87">
        <v>11542</v>
      </c>
      <c r="W14" s="87">
        <v>23.7</v>
      </c>
      <c r="X14" s="87">
        <v>11015</v>
      </c>
      <c r="Y14" s="87">
        <v>24.51</v>
      </c>
    </row>
    <row r="15" spans="1:27" x14ac:dyDescent="0.25">
      <c r="A15" s="16" t="s">
        <v>952</v>
      </c>
      <c r="B15" s="17"/>
      <c r="C15" s="16"/>
      <c r="D15" s="16"/>
      <c r="E15" s="16" t="s">
        <v>1268</v>
      </c>
      <c r="F15" s="16"/>
      <c r="G15" s="12" t="s">
        <v>696</v>
      </c>
      <c r="H15" s="16">
        <v>16496</v>
      </c>
      <c r="I15" s="16">
        <v>83128</v>
      </c>
      <c r="J15" s="16" t="s">
        <v>1378</v>
      </c>
      <c r="K15" s="16"/>
      <c r="L15" s="16"/>
      <c r="M15" s="165">
        <f t="shared" ref="M15:M16" si="1">T15</f>
        <v>3283</v>
      </c>
      <c r="N15" s="18" t="str">
        <f t="shared" si="0"/>
        <v>DBP-04-13/14 2</v>
      </c>
      <c r="O15" s="86" t="s">
        <v>972</v>
      </c>
      <c r="P15" s="86">
        <v>1.6000000000000001E-3</v>
      </c>
      <c r="Q15" s="84">
        <v>8814</v>
      </c>
      <c r="R15" s="87">
        <v>2681.8</v>
      </c>
      <c r="S15" s="87">
        <v>25.59</v>
      </c>
      <c r="T15" s="87">
        <v>3283</v>
      </c>
      <c r="U15" s="87">
        <v>23.82</v>
      </c>
      <c r="V15" s="87">
        <v>3193.8</v>
      </c>
      <c r="W15" s="87">
        <v>23.86</v>
      </c>
      <c r="X15" s="87">
        <v>2831.5</v>
      </c>
      <c r="Y15" s="87">
        <v>26.68</v>
      </c>
    </row>
    <row r="16" spans="1:27" x14ac:dyDescent="0.25">
      <c r="A16" s="16" t="s">
        <v>953</v>
      </c>
      <c r="B16" s="17"/>
      <c r="C16" s="16"/>
      <c r="D16" s="16"/>
      <c r="E16" s="16" t="s">
        <v>1268</v>
      </c>
      <c r="F16" s="16" t="s">
        <v>339</v>
      </c>
      <c r="G16" s="12" t="s">
        <v>696</v>
      </c>
      <c r="H16" s="16">
        <v>16485</v>
      </c>
      <c r="I16" s="16">
        <v>83190</v>
      </c>
      <c r="J16" s="16" t="s">
        <v>1240</v>
      </c>
      <c r="K16" s="16"/>
      <c r="L16" s="16"/>
      <c r="M16" s="165">
        <f t="shared" si="1"/>
        <v>4506.7</v>
      </c>
      <c r="N16" s="18" t="str">
        <f t="shared" si="0"/>
        <v>DBP-04-13/14 3</v>
      </c>
      <c r="O16" s="86" t="s">
        <v>615</v>
      </c>
      <c r="P16" s="86">
        <v>6.4000000000000003E-3</v>
      </c>
      <c r="Q16" s="84">
        <v>6952</v>
      </c>
      <c r="R16" s="87">
        <v>4403.8</v>
      </c>
      <c r="S16" s="87">
        <v>25.37</v>
      </c>
      <c r="T16" s="87">
        <v>4506.7</v>
      </c>
      <c r="U16" s="87">
        <v>23.81</v>
      </c>
      <c r="V16" s="87">
        <v>4308.7</v>
      </c>
      <c r="W16" s="87">
        <v>23.88</v>
      </c>
      <c r="X16" s="87">
        <v>4198.2</v>
      </c>
      <c r="Y16" s="87">
        <v>26.63</v>
      </c>
    </row>
    <row r="17" spans="1:25" x14ac:dyDescent="0.25">
      <c r="A17" s="16" t="s">
        <v>1018</v>
      </c>
      <c r="B17" s="17">
        <v>40823</v>
      </c>
      <c r="C17" s="16" t="s">
        <v>1135</v>
      </c>
      <c r="D17" s="16">
        <v>450</v>
      </c>
      <c r="E17" s="16" t="s">
        <v>1268</v>
      </c>
      <c r="F17" s="16"/>
      <c r="G17" s="12" t="s">
        <v>696</v>
      </c>
      <c r="H17" s="16">
        <v>16491</v>
      </c>
      <c r="I17" s="16">
        <v>83124</v>
      </c>
      <c r="J17" s="34" t="s">
        <v>1295</v>
      </c>
      <c r="K17" s="16"/>
      <c r="L17" s="16"/>
      <c r="M17" s="26">
        <f>'CPS &gt; Bq'!$I$9*$D17^2+'CPS &gt; Bq'!$J$9*$D17+'CPS &gt; Bq'!$K$9</f>
        <v>3099.5550000000003</v>
      </c>
      <c r="N17" s="18" t="str">
        <f t="shared" si="0"/>
        <v>DBP-04-15</v>
      </c>
      <c r="O17" s="86" t="s">
        <v>967</v>
      </c>
      <c r="P17" s="86">
        <v>1.2999999999999999E-3</v>
      </c>
      <c r="Q17" s="84">
        <v>19306</v>
      </c>
      <c r="R17" s="87">
        <v>1677.1</v>
      </c>
      <c r="S17" s="87">
        <v>26.07</v>
      </c>
      <c r="T17" s="87">
        <v>1983.3</v>
      </c>
      <c r="U17" s="87">
        <v>23.74</v>
      </c>
      <c r="V17" s="87">
        <v>1985.7</v>
      </c>
      <c r="W17" s="87">
        <v>23.75</v>
      </c>
      <c r="X17" s="87">
        <v>1780.1</v>
      </c>
      <c r="Y17" s="87">
        <v>27.1</v>
      </c>
    </row>
    <row r="18" spans="1:25" x14ac:dyDescent="0.25">
      <c r="A18" s="108" t="s">
        <v>1019</v>
      </c>
      <c r="B18" s="109">
        <v>40823</v>
      </c>
      <c r="C18" s="108" t="s">
        <v>1135</v>
      </c>
      <c r="D18" s="108">
        <v>587</v>
      </c>
      <c r="E18" s="108" t="s">
        <v>1268</v>
      </c>
      <c r="F18" s="108"/>
      <c r="G18" s="110" t="s">
        <v>696</v>
      </c>
      <c r="H18" s="108">
        <v>16492</v>
      </c>
      <c r="I18" s="108">
        <v>83122</v>
      </c>
      <c r="J18" s="108"/>
      <c r="K18" s="108"/>
      <c r="L18" s="108"/>
      <c r="M18" s="26">
        <f>'CPS &gt; Bq'!$I$9*$D18^2+'CPS &gt; Bq'!$J$9*$D18+'CPS &gt; Bq'!$K$9</f>
        <v>4051.2392000000004</v>
      </c>
      <c r="N18" s="111" t="str">
        <f t="shared" si="0"/>
        <v>DBP-04-16</v>
      </c>
      <c r="O18" s="130" t="s">
        <v>968</v>
      </c>
      <c r="P18" s="130" t="s">
        <v>799</v>
      </c>
      <c r="Q18" s="115">
        <v>7970</v>
      </c>
      <c r="R18" s="116">
        <v>1884.8</v>
      </c>
      <c r="S18" s="116">
        <v>28.37</v>
      </c>
      <c r="T18" s="116">
        <v>2161.8000000000002</v>
      </c>
      <c r="U18" s="116">
        <v>24.03</v>
      </c>
      <c r="V18" s="116">
        <v>2059.9</v>
      </c>
      <c r="W18" s="116">
        <v>24.05</v>
      </c>
      <c r="X18" s="116">
        <v>2037.3</v>
      </c>
      <c r="Y18" s="116">
        <v>29</v>
      </c>
    </row>
    <row r="19" spans="1:25" x14ac:dyDescent="0.25">
      <c r="A19" s="16" t="s">
        <v>1020</v>
      </c>
      <c r="B19" s="17">
        <v>40823</v>
      </c>
      <c r="C19" s="16" t="s">
        <v>1135</v>
      </c>
      <c r="D19" s="16">
        <v>1913</v>
      </c>
      <c r="E19" s="16" t="s">
        <v>1268</v>
      </c>
      <c r="F19" s="16" t="s">
        <v>340</v>
      </c>
      <c r="G19" s="12" t="s">
        <v>696</v>
      </c>
      <c r="H19" s="16">
        <v>16491</v>
      </c>
      <c r="I19" s="16">
        <v>83126</v>
      </c>
      <c r="J19" s="34" t="s">
        <v>1295</v>
      </c>
      <c r="K19" s="16"/>
      <c r="L19" s="16"/>
      <c r="M19" s="26">
        <f>'CPS &gt; Bq'!$I$9*$D19^2+'CPS &gt; Bq'!$J$9*$D19+'CPS &gt; Bq'!$K$9</f>
        <v>13456.4246</v>
      </c>
      <c r="N19" s="18" t="str">
        <f t="shared" si="0"/>
        <v>DBP-04-17</v>
      </c>
      <c r="O19" s="85" t="s">
        <v>825</v>
      </c>
      <c r="P19" s="85">
        <v>1.0944</v>
      </c>
      <c r="Q19" s="84">
        <v>88966</v>
      </c>
      <c r="R19" s="87">
        <v>9126.5</v>
      </c>
      <c r="S19" s="87">
        <v>23.51</v>
      </c>
      <c r="T19" s="87">
        <v>16883</v>
      </c>
      <c r="U19" s="87">
        <v>23.47</v>
      </c>
      <c r="V19" s="87">
        <v>16343</v>
      </c>
      <c r="W19" s="87">
        <v>23.62</v>
      </c>
      <c r="X19" s="87">
        <v>14920</v>
      </c>
      <c r="Y19" s="87">
        <v>23.49</v>
      </c>
    </row>
    <row r="20" spans="1:25" x14ac:dyDescent="0.25">
      <c r="A20" s="16" t="s">
        <v>1021</v>
      </c>
      <c r="B20" s="17">
        <v>40823</v>
      </c>
      <c r="C20" s="16" t="s">
        <v>1135</v>
      </c>
      <c r="D20" s="16">
        <v>718</v>
      </c>
      <c r="E20" s="16" t="s">
        <v>1268</v>
      </c>
      <c r="F20" s="16"/>
      <c r="G20" s="12" t="s">
        <v>696</v>
      </c>
      <c r="H20" s="16">
        <v>16489</v>
      </c>
      <c r="I20" s="16">
        <v>83107</v>
      </c>
      <c r="J20" s="16"/>
      <c r="K20" s="16"/>
      <c r="L20" s="16"/>
      <c r="M20" s="26">
        <f>'CPS &gt; Bq'!$I$9*$D20^2+'CPS &gt; Bq'!$J$9*$D20+'CPS &gt; Bq'!$K$9</f>
        <v>4964.7545999999993</v>
      </c>
      <c r="N20" s="18" t="str">
        <f t="shared" si="0"/>
        <v>DBP-04-18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</row>
    <row r="21" spans="1:25" x14ac:dyDescent="0.25">
      <c r="A21" s="16" t="s">
        <v>1022</v>
      </c>
      <c r="B21" s="17">
        <v>40823</v>
      </c>
      <c r="C21" s="16" t="s">
        <v>1135</v>
      </c>
      <c r="D21" s="16">
        <v>1832</v>
      </c>
      <c r="E21" s="16" t="s">
        <v>1268</v>
      </c>
      <c r="F21" s="16" t="s">
        <v>341</v>
      </c>
      <c r="G21" s="12" t="s">
        <v>696</v>
      </c>
      <c r="H21" s="16">
        <v>16487</v>
      </c>
      <c r="I21" s="16">
        <v>83124</v>
      </c>
      <c r="J21" s="34" t="s">
        <v>1295</v>
      </c>
      <c r="K21" s="16"/>
      <c r="L21" s="16"/>
      <c r="M21" s="26">
        <f>'CPS &gt; Bq'!$I$9*$D21^2+'CPS &gt; Bq'!$J$9*$D21+'CPS &gt; Bq'!$K$9</f>
        <v>12871.815200000001</v>
      </c>
      <c r="N21" s="18" t="str">
        <f t="shared" si="0"/>
        <v>DBP-04-19</v>
      </c>
      <c r="O21" s="85" t="s">
        <v>826</v>
      </c>
      <c r="P21" s="99">
        <v>0.63109999999999999</v>
      </c>
      <c r="Q21" s="100">
        <v>58951</v>
      </c>
      <c r="R21" s="101">
        <v>10214</v>
      </c>
      <c r="S21" s="101">
        <v>23.5</v>
      </c>
      <c r="T21" s="101">
        <v>13824</v>
      </c>
      <c r="U21" s="101">
        <v>23.47</v>
      </c>
      <c r="V21" s="101">
        <v>13213</v>
      </c>
      <c r="W21" s="101">
        <v>23.62</v>
      </c>
      <c r="X21" s="101">
        <v>12494</v>
      </c>
      <c r="Y21" s="101">
        <v>23.55</v>
      </c>
    </row>
    <row r="22" spans="1:25" x14ac:dyDescent="0.25">
      <c r="A22" s="16" t="s">
        <v>1261</v>
      </c>
      <c r="B22" s="17">
        <v>40823</v>
      </c>
      <c r="C22" s="16" t="s">
        <v>1135</v>
      </c>
      <c r="D22" s="16">
        <v>651</v>
      </c>
      <c r="E22" s="16" t="s">
        <v>1268</v>
      </c>
      <c r="F22" s="16"/>
      <c r="G22" s="12" t="s">
        <v>696</v>
      </c>
      <c r="H22" s="16">
        <v>16490</v>
      </c>
      <c r="I22" s="16">
        <v>83129</v>
      </c>
      <c r="J22" s="16"/>
      <c r="K22" s="16"/>
      <c r="L22" s="16"/>
      <c r="M22" s="26">
        <f>'CPS &gt; Bq'!$I$9*$D22^2+'CPS &gt; Bq'!$J$9*$D22+'CPS &gt; Bq'!$K$9</f>
        <v>4497.1080000000002</v>
      </c>
      <c r="N22" s="18" t="str">
        <f t="shared" si="0"/>
        <v>DBP-04-20</v>
      </c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</row>
    <row r="23" spans="1:25" x14ac:dyDescent="0.25">
      <c r="A23" s="108" t="s">
        <v>1262</v>
      </c>
      <c r="B23" s="109">
        <v>40823</v>
      </c>
      <c r="C23" s="108" t="s">
        <v>1135</v>
      </c>
      <c r="D23" s="108">
        <v>1815</v>
      </c>
      <c r="E23" s="108" t="s">
        <v>1268</v>
      </c>
      <c r="F23" s="108"/>
      <c r="G23" s="110" t="s">
        <v>696</v>
      </c>
      <c r="H23" s="108">
        <v>16491</v>
      </c>
      <c r="I23" s="108">
        <v>83129</v>
      </c>
      <c r="J23" s="126" t="s">
        <v>1295</v>
      </c>
      <c r="K23" s="108" t="s">
        <v>1240</v>
      </c>
      <c r="L23" s="108"/>
      <c r="M23" s="26">
        <f>'CPS &gt; Bq'!$I$9*$D23^2+'CPS &gt; Bq'!$J$9*$D23+'CPS &gt; Bq'!$K$9</f>
        <v>12749.286</v>
      </c>
      <c r="N23" s="111" t="str">
        <f t="shared" si="0"/>
        <v>DBP-04-21</v>
      </c>
      <c r="O23" s="129" t="s">
        <v>976</v>
      </c>
      <c r="P23" s="129">
        <v>3.0000000000000001E-3</v>
      </c>
      <c r="Q23" s="115">
        <v>2230</v>
      </c>
      <c r="R23" s="116">
        <v>12812</v>
      </c>
      <c r="S23" s="116">
        <v>25.34</v>
      </c>
      <c r="T23" s="116">
        <v>13885</v>
      </c>
      <c r="U23" s="116">
        <v>23.79</v>
      </c>
      <c r="V23" s="116">
        <v>13761</v>
      </c>
      <c r="W23" s="116">
        <v>23.84</v>
      </c>
      <c r="X23" s="116">
        <v>13683</v>
      </c>
      <c r="Y23" s="116">
        <v>26.3</v>
      </c>
    </row>
    <row r="24" spans="1:25" x14ac:dyDescent="0.25">
      <c r="A24" s="16" t="s">
        <v>1263</v>
      </c>
      <c r="B24" s="17">
        <v>40823</v>
      </c>
      <c r="C24" s="16" t="s">
        <v>1135</v>
      </c>
      <c r="D24" s="16">
        <v>1210</v>
      </c>
      <c r="E24" s="16" t="s">
        <v>1268</v>
      </c>
      <c r="F24" s="16"/>
      <c r="G24" s="12" t="s">
        <v>696</v>
      </c>
      <c r="H24" s="16">
        <v>16491</v>
      </c>
      <c r="I24" s="16">
        <v>83132</v>
      </c>
      <c r="J24" s="16"/>
      <c r="K24" s="16"/>
      <c r="L24" s="16"/>
      <c r="M24" s="26">
        <f>'CPS &gt; Bq'!$I$9*$D24^2+'CPS &gt; Bq'!$J$9*$D24+'CPS &gt; Bq'!$K$9</f>
        <v>8426.3189999999995</v>
      </c>
      <c r="N24" s="18" t="str">
        <f t="shared" si="0"/>
        <v>DBP-04-22</v>
      </c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</row>
    <row r="25" spans="1:25" x14ac:dyDescent="0.25">
      <c r="A25" s="16" t="s">
        <v>1264</v>
      </c>
      <c r="B25" s="17">
        <v>40823</v>
      </c>
      <c r="C25" s="16" t="s">
        <v>1135</v>
      </c>
      <c r="D25" s="16">
        <v>674</v>
      </c>
      <c r="E25" s="16" t="s">
        <v>342</v>
      </c>
      <c r="F25" s="16"/>
      <c r="G25" s="12" t="s">
        <v>696</v>
      </c>
      <c r="H25" s="16">
        <v>16490</v>
      </c>
      <c r="I25" s="16">
        <v>83094</v>
      </c>
      <c r="J25" s="34"/>
      <c r="K25" s="16"/>
      <c r="L25" s="16"/>
      <c r="M25" s="26">
        <f>'CPS &gt; Bq'!$I$9*$D25^2+'CPS &gt; Bq'!$J$9*$D25+'CPS &gt; Bq'!$K$9</f>
        <v>4657.5421999999999</v>
      </c>
      <c r="N25" s="18" t="str">
        <f t="shared" si="0"/>
        <v>DBP-04-23</v>
      </c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x14ac:dyDescent="0.25">
      <c r="A26" s="16" t="s">
        <v>1265</v>
      </c>
      <c r="B26" s="17">
        <v>40823</v>
      </c>
      <c r="C26" s="16" t="s">
        <v>1135</v>
      </c>
      <c r="D26" s="16">
        <v>744</v>
      </c>
      <c r="E26" s="16" t="s">
        <v>1268</v>
      </c>
      <c r="F26" s="16" t="s">
        <v>343</v>
      </c>
      <c r="G26" s="12" t="s">
        <v>696</v>
      </c>
      <c r="H26" s="16">
        <v>16490</v>
      </c>
      <c r="I26" s="16">
        <v>83129</v>
      </c>
      <c r="J26" s="16"/>
      <c r="K26" s="16"/>
      <c r="L26" s="16"/>
      <c r="M26" s="26">
        <f>'CPS &gt; Bq'!$I$9*$D26^2+'CPS &gt; Bq'!$J$9*$D26+'CPS &gt; Bq'!$K$9</f>
        <v>5146.4712000000009</v>
      </c>
      <c r="N26" s="18" t="str">
        <f t="shared" si="0"/>
        <v>DBP-04-24</v>
      </c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5" x14ac:dyDescent="0.25">
      <c r="A27" s="16" t="s">
        <v>1266</v>
      </c>
      <c r="B27" s="17">
        <v>40823</v>
      </c>
      <c r="C27" s="16" t="s">
        <v>1135</v>
      </c>
      <c r="D27" s="16">
        <v>5727</v>
      </c>
      <c r="E27" s="16" t="s">
        <v>1268</v>
      </c>
      <c r="F27" s="16"/>
      <c r="G27" s="12" t="s">
        <v>696</v>
      </c>
      <c r="H27" s="16">
        <v>16493</v>
      </c>
      <c r="I27" s="16">
        <v>83124</v>
      </c>
      <c r="J27" s="34" t="s">
        <v>1295</v>
      </c>
      <c r="K27" s="16" t="s">
        <v>1240</v>
      </c>
      <c r="L27" s="16"/>
      <c r="M27" s="26">
        <f>'CPS &gt; Bq'!$I$9*$D27^2+'CPS &gt; Bq'!$J$9*$D27+'CPS &gt; Bq'!$K$9</f>
        <v>42469.141199999998</v>
      </c>
      <c r="N27" s="18" t="str">
        <f t="shared" si="0"/>
        <v>DBP-04-25</v>
      </c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</row>
    <row r="28" spans="1:25" x14ac:dyDescent="0.25">
      <c r="A28" s="16" t="s">
        <v>1267</v>
      </c>
      <c r="B28" s="17">
        <v>40823</v>
      </c>
      <c r="C28" s="16" t="s">
        <v>1135</v>
      </c>
      <c r="D28" s="16">
        <v>545</v>
      </c>
      <c r="E28" s="16"/>
      <c r="F28" s="16"/>
      <c r="G28" s="16"/>
      <c r="H28" s="16"/>
      <c r="I28" s="16"/>
      <c r="J28" s="16"/>
      <c r="K28" s="16"/>
      <c r="L28" s="16"/>
      <c r="M28" s="26">
        <f>'CPS &gt; Bq'!$I$9*$D28^2+'CPS &gt; Bq'!$J$9*$D28+'CPS &gt; Bq'!$K$9</f>
        <v>3759.0830000000001</v>
      </c>
      <c r="N28" s="18" t="str">
        <f t="shared" si="0"/>
        <v>DBP-04-26</v>
      </c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9"/>
  <sheetViews>
    <sheetView topLeftCell="A13" zoomScale="70" zoomScaleNormal="70" zoomScalePageLayoutView="70" workbookViewId="0">
      <selection activeCell="M47" sqref="A1:M47"/>
    </sheetView>
  </sheetViews>
  <sheetFormatPr defaultColWidth="11.42578125" defaultRowHeight="15" x14ac:dyDescent="0.25"/>
  <cols>
    <col min="1" max="1" width="16" customWidth="1"/>
    <col min="5" max="5" width="19.85546875" customWidth="1"/>
    <col min="6" max="6" width="18.85546875" customWidth="1"/>
  </cols>
  <sheetData>
    <row r="1" spans="1:27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15" t="s">
        <v>1233</v>
      </c>
      <c r="AA1" s="1" t="s">
        <v>144</v>
      </c>
    </row>
    <row r="2" spans="1:27" ht="24.75" customHeight="1" x14ac:dyDescent="0.25">
      <c r="A2" s="170" t="s">
        <v>1452</v>
      </c>
      <c r="B2" s="27">
        <v>41189</v>
      </c>
      <c r="C2" s="16"/>
      <c r="D2" s="88">
        <v>1200</v>
      </c>
      <c r="E2" s="16" t="s">
        <v>1572</v>
      </c>
      <c r="F2" s="16" t="s">
        <v>1234</v>
      </c>
      <c r="G2" s="16"/>
      <c r="H2" s="16"/>
      <c r="I2" s="16"/>
      <c r="J2" s="33" t="s">
        <v>1231</v>
      </c>
      <c r="K2" s="33"/>
      <c r="L2" s="33" t="s">
        <v>1232</v>
      </c>
      <c r="M2" s="26">
        <f>'CPS &gt; Bq'!$I$9*$D2^2+'CPS &gt; Bq'!$J$9*$D2+'CPS &gt; Bq'!$K$9</f>
        <v>8355.48</v>
      </c>
      <c r="N2" s="16" t="s">
        <v>1336</v>
      </c>
      <c r="O2" s="171" t="s">
        <v>1456</v>
      </c>
      <c r="P2" s="173">
        <v>0.69639999999999969</v>
      </c>
      <c r="Q2" s="177">
        <v>5776</v>
      </c>
      <c r="R2" s="178">
        <v>1595.7</v>
      </c>
      <c r="S2" s="178">
        <v>38.36</v>
      </c>
      <c r="T2" s="183">
        <v>38.457000000000001</v>
      </c>
      <c r="U2" s="16"/>
      <c r="V2" s="178">
        <v>4731.7</v>
      </c>
      <c r="W2" s="178">
        <v>29.49</v>
      </c>
      <c r="X2" s="178">
        <v>14045</v>
      </c>
      <c r="Y2" s="178">
        <v>29.62</v>
      </c>
      <c r="Z2" s="16" t="s">
        <v>16</v>
      </c>
      <c r="AA2">
        <v>1</v>
      </c>
    </row>
    <row r="3" spans="1:27" s="169" customFormat="1" ht="24.75" customHeight="1" x14ac:dyDescent="0.25">
      <c r="A3" s="184"/>
      <c r="B3" s="185"/>
      <c r="C3" s="186"/>
      <c r="D3" s="187"/>
      <c r="E3" s="186"/>
      <c r="F3" s="186"/>
      <c r="G3" s="186"/>
      <c r="H3" s="186"/>
      <c r="I3" s="186"/>
      <c r="J3" s="188"/>
      <c r="K3" s="188"/>
      <c r="L3" s="188"/>
      <c r="M3" s="189"/>
      <c r="N3" s="16" t="s">
        <v>1337</v>
      </c>
      <c r="O3" s="172" t="s">
        <v>1457</v>
      </c>
      <c r="P3" s="173">
        <v>0.20869999999999944</v>
      </c>
      <c r="Q3" s="177">
        <v>24459</v>
      </c>
      <c r="R3" s="183">
        <v>23.824000000000002</v>
      </c>
      <c r="S3" s="16"/>
      <c r="T3" s="178">
        <v>335.03</v>
      </c>
      <c r="U3" s="178">
        <v>30.54</v>
      </c>
      <c r="V3" s="178">
        <v>299.49</v>
      </c>
      <c r="W3" s="178">
        <v>30.07</v>
      </c>
      <c r="X3" s="178">
        <v>685.02</v>
      </c>
      <c r="Y3" s="178">
        <v>32.020000000000003</v>
      </c>
      <c r="Z3" s="16" t="s">
        <v>16</v>
      </c>
    </row>
    <row r="4" spans="1:27" ht="24.75" customHeight="1" x14ac:dyDescent="0.25">
      <c r="A4" s="170" t="s">
        <v>1453</v>
      </c>
      <c r="B4" s="16"/>
      <c r="C4" s="16"/>
      <c r="D4" s="88">
        <v>1100</v>
      </c>
      <c r="E4" s="16" t="s">
        <v>1571</v>
      </c>
      <c r="F4" s="16" t="s">
        <v>1235</v>
      </c>
      <c r="G4" s="16"/>
      <c r="H4" s="16"/>
      <c r="I4" s="16"/>
      <c r="J4" s="33" t="s">
        <v>1231</v>
      </c>
      <c r="K4" s="33"/>
      <c r="L4" s="33" t="s">
        <v>1232</v>
      </c>
      <c r="M4" s="26">
        <f>'CPS &gt; Bq'!$I$9*$D4^2+'CPS &gt; Bq'!$J$9*$D4+'CPS &gt; Bq'!$K$9</f>
        <v>7648.1900000000005</v>
      </c>
      <c r="N4" s="16" t="s">
        <v>1338</v>
      </c>
      <c r="O4" s="171" t="s">
        <v>1458</v>
      </c>
      <c r="P4" s="173">
        <v>1.4094999999999995</v>
      </c>
      <c r="Q4" s="177">
        <v>22554</v>
      </c>
      <c r="R4" s="178">
        <v>1836.2</v>
      </c>
      <c r="S4" s="178">
        <v>30.75</v>
      </c>
      <c r="T4" s="178">
        <v>10.895</v>
      </c>
      <c r="U4" s="16"/>
      <c r="V4" s="178">
        <v>2344.8000000000002</v>
      </c>
      <c r="W4" s="178">
        <v>29.4</v>
      </c>
      <c r="X4" s="178">
        <v>2461.3000000000002</v>
      </c>
      <c r="Y4" s="178">
        <v>30.83</v>
      </c>
      <c r="Z4" s="16" t="s">
        <v>1610</v>
      </c>
      <c r="AA4">
        <v>2</v>
      </c>
    </row>
    <row r="5" spans="1:27" s="169" customFormat="1" ht="24.75" customHeight="1" x14ac:dyDescent="0.25">
      <c r="A5" s="184"/>
      <c r="B5" s="186"/>
      <c r="C5" s="186"/>
      <c r="D5" s="187"/>
      <c r="E5" s="186"/>
      <c r="F5" s="186"/>
      <c r="G5" s="186"/>
      <c r="H5" s="186"/>
      <c r="I5" s="186"/>
      <c r="J5" s="188"/>
      <c r="K5" s="188"/>
      <c r="L5" s="188"/>
      <c r="M5" s="189"/>
      <c r="N5" s="16" t="s">
        <v>1339</v>
      </c>
      <c r="O5" s="171" t="s">
        <v>1459</v>
      </c>
      <c r="P5" s="173">
        <v>0.11770000000000014</v>
      </c>
      <c r="Q5" s="177">
        <v>58598</v>
      </c>
      <c r="R5" s="183">
        <v>14.204000000000001</v>
      </c>
      <c r="S5" s="16"/>
      <c r="T5" s="183">
        <v>4.7107999999999999</v>
      </c>
      <c r="U5" s="16"/>
      <c r="V5" s="183">
        <v>3.6088</v>
      </c>
      <c r="W5" s="16"/>
      <c r="X5" s="183">
        <v>14.275</v>
      </c>
      <c r="Y5" s="16"/>
      <c r="Z5" s="16" t="s">
        <v>17</v>
      </c>
    </row>
    <row r="6" spans="1:27" s="169" customFormat="1" ht="24.75" customHeight="1" x14ac:dyDescent="0.25">
      <c r="A6" s="184"/>
      <c r="B6" s="186"/>
      <c r="C6" s="186"/>
      <c r="D6" s="187"/>
      <c r="E6" s="186"/>
      <c r="F6" s="186"/>
      <c r="G6" s="186"/>
      <c r="H6" s="186"/>
      <c r="I6" s="186"/>
      <c r="J6" s="188"/>
      <c r="K6" s="188"/>
      <c r="L6" s="188"/>
      <c r="M6" s="189"/>
      <c r="N6" s="16" t="s">
        <v>1340</v>
      </c>
      <c r="O6" s="171" t="s">
        <v>1460</v>
      </c>
      <c r="P6" s="173">
        <v>3.0670999999999964</v>
      </c>
      <c r="Q6" s="177">
        <v>7721</v>
      </c>
      <c r="R6" s="178">
        <v>2775.9</v>
      </c>
      <c r="S6" s="178">
        <v>32.31</v>
      </c>
      <c r="T6" s="178">
        <v>3935.5</v>
      </c>
      <c r="U6" s="178">
        <v>29.46</v>
      </c>
      <c r="V6" s="178">
        <v>4050.7</v>
      </c>
      <c r="W6" s="178">
        <v>29.47</v>
      </c>
      <c r="X6" s="178">
        <v>4865.3</v>
      </c>
      <c r="Y6" s="178">
        <v>31.07</v>
      </c>
      <c r="Z6" s="16" t="s">
        <v>17</v>
      </c>
    </row>
    <row r="7" spans="1:27" ht="24.75" customHeight="1" x14ac:dyDescent="0.25">
      <c r="A7" s="170" t="s">
        <v>1454</v>
      </c>
      <c r="B7" s="16"/>
      <c r="C7" s="16"/>
      <c r="D7" s="88">
        <v>3400</v>
      </c>
      <c r="E7" s="16" t="s">
        <v>1571</v>
      </c>
      <c r="F7" s="16" t="s">
        <v>1237</v>
      </c>
      <c r="G7" s="16"/>
      <c r="H7" s="16"/>
      <c r="I7" s="16"/>
      <c r="J7" s="33" t="s">
        <v>1231</v>
      </c>
      <c r="K7" s="33"/>
      <c r="L7" s="33" t="s">
        <v>1232</v>
      </c>
      <c r="M7" s="26">
        <f>'CPS &gt; Bq'!$I$9*$D7^2+'CPS &gt; Bq'!$J$9*$D7+'CPS &gt; Bq'!$K$9</f>
        <v>24421.86</v>
      </c>
      <c r="N7" s="16" t="s">
        <v>1341</v>
      </c>
      <c r="O7" s="171" t="s">
        <v>1461</v>
      </c>
      <c r="P7" s="173">
        <v>24.671000000000003</v>
      </c>
      <c r="Q7" s="177">
        <v>2866</v>
      </c>
      <c r="R7" s="178">
        <v>18403</v>
      </c>
      <c r="S7" s="178">
        <v>30.54</v>
      </c>
      <c r="T7" s="178">
        <v>34022</v>
      </c>
      <c r="U7" s="178">
        <v>29.25</v>
      </c>
      <c r="V7" s="178">
        <v>32909</v>
      </c>
      <c r="W7" s="178">
        <v>29.35</v>
      </c>
      <c r="X7" s="178">
        <v>30811</v>
      </c>
      <c r="Y7" s="178">
        <v>30.03</v>
      </c>
      <c r="Z7" s="16" t="s">
        <v>1611</v>
      </c>
      <c r="AA7">
        <v>3</v>
      </c>
    </row>
    <row r="8" spans="1:27" s="169" customFormat="1" ht="24.75" customHeight="1" x14ac:dyDescent="0.25">
      <c r="A8" s="184"/>
      <c r="B8" s="186"/>
      <c r="C8" s="186"/>
      <c r="D8" s="187"/>
      <c r="E8" s="186"/>
      <c r="F8" s="186"/>
      <c r="G8" s="186"/>
      <c r="H8" s="186"/>
      <c r="I8" s="186"/>
      <c r="J8" s="188"/>
      <c r="K8" s="188"/>
      <c r="L8" s="188"/>
      <c r="M8" s="189"/>
      <c r="N8" s="16" t="s">
        <v>1342</v>
      </c>
      <c r="O8" s="171" t="s">
        <v>1462</v>
      </c>
      <c r="P8" s="173">
        <v>2.2000000000000242E-2</v>
      </c>
      <c r="Q8" s="177">
        <v>26481</v>
      </c>
      <c r="R8" s="178">
        <v>466</v>
      </c>
      <c r="S8" s="178">
        <v>33.25</v>
      </c>
      <c r="T8" s="178">
        <v>549.80999999999995</v>
      </c>
      <c r="U8" s="178">
        <v>29.89</v>
      </c>
      <c r="V8" s="178">
        <v>524.91</v>
      </c>
      <c r="W8" s="178">
        <v>29.77</v>
      </c>
      <c r="X8" s="178">
        <v>596.98</v>
      </c>
      <c r="Y8" s="178">
        <v>34.6</v>
      </c>
      <c r="Z8" s="16" t="s">
        <v>18</v>
      </c>
    </row>
    <row r="9" spans="1:27" ht="24.75" customHeight="1" x14ac:dyDescent="0.25">
      <c r="A9" s="170" t="s">
        <v>1455</v>
      </c>
      <c r="B9" s="16"/>
      <c r="C9" s="16"/>
      <c r="D9" s="20">
        <v>230</v>
      </c>
      <c r="E9" s="16" t="s">
        <v>1573</v>
      </c>
      <c r="F9" s="16" t="s">
        <v>1448</v>
      </c>
      <c r="G9" s="16"/>
      <c r="H9" s="16"/>
      <c r="I9" s="16"/>
      <c r="J9" s="33" t="s">
        <v>1231</v>
      </c>
      <c r="K9" s="33"/>
      <c r="L9" s="33" t="s">
        <v>1232</v>
      </c>
      <c r="M9" s="26">
        <f>'CPS &gt; Bq'!$I$9*$D9^2+'CPS &gt; Bq'!$J$9*$D9+'CPS &gt; Bq'!$K$9</f>
        <v>1579.1569999999999</v>
      </c>
      <c r="N9" s="16" t="s">
        <v>1343</v>
      </c>
      <c r="O9" s="171" t="s">
        <v>1463</v>
      </c>
      <c r="P9" s="173">
        <v>25.308700000000002</v>
      </c>
      <c r="Q9" s="177">
        <v>56894</v>
      </c>
      <c r="R9" s="178">
        <v>199.11</v>
      </c>
      <c r="S9" s="178">
        <v>34.729999999999997</v>
      </c>
      <c r="T9" s="178">
        <v>271.83</v>
      </c>
      <c r="U9" s="178">
        <v>29.84</v>
      </c>
      <c r="V9" s="178">
        <v>247.14</v>
      </c>
      <c r="W9" s="178">
        <v>29.9</v>
      </c>
      <c r="X9" s="178">
        <v>299.11</v>
      </c>
      <c r="Y9" s="178">
        <v>35.56</v>
      </c>
      <c r="Z9" s="16" t="s">
        <v>1612</v>
      </c>
      <c r="AA9">
        <v>4</v>
      </c>
    </row>
    <row r="10" spans="1:27" s="169" customFormat="1" ht="24.75" customHeight="1" x14ac:dyDescent="0.25">
      <c r="A10" s="184"/>
      <c r="B10" s="186"/>
      <c r="C10" s="186"/>
      <c r="D10" s="190"/>
      <c r="E10" s="186"/>
      <c r="F10" s="186"/>
      <c r="G10" s="186"/>
      <c r="H10" s="186"/>
      <c r="I10" s="186"/>
      <c r="J10" s="188"/>
      <c r="K10" s="188"/>
      <c r="L10" s="188"/>
      <c r="M10" s="189"/>
      <c r="N10" s="16" t="s">
        <v>1344</v>
      </c>
      <c r="O10" s="171" t="s">
        <v>799</v>
      </c>
      <c r="P10" s="173">
        <v>214.26999999999998</v>
      </c>
      <c r="Q10" s="177">
        <v>80013</v>
      </c>
      <c r="R10" s="178">
        <v>545.79</v>
      </c>
      <c r="S10" s="178">
        <v>31.48</v>
      </c>
      <c r="T10" s="178">
        <v>867.56</v>
      </c>
      <c r="U10" s="178">
        <v>29.31</v>
      </c>
      <c r="V10" s="178">
        <v>826.55</v>
      </c>
      <c r="W10" s="178">
        <v>29.41</v>
      </c>
      <c r="X10" s="178">
        <v>1145.0999999999999</v>
      </c>
      <c r="Y10" s="178">
        <v>30.07</v>
      </c>
      <c r="Z10" s="16" t="s">
        <v>1612</v>
      </c>
    </row>
    <row r="11" spans="1:27" ht="24.75" customHeight="1" x14ac:dyDescent="0.25">
      <c r="A11" s="170" t="s">
        <v>1358</v>
      </c>
      <c r="B11" s="16"/>
      <c r="C11" s="16"/>
      <c r="D11" s="20">
        <v>300</v>
      </c>
      <c r="E11" s="16" t="s">
        <v>1574</v>
      </c>
      <c r="F11" s="16" t="s">
        <v>1449</v>
      </c>
      <c r="G11" s="16"/>
      <c r="H11" s="16"/>
      <c r="I11" s="16"/>
      <c r="J11" s="33" t="s">
        <v>1231</v>
      </c>
      <c r="K11" s="33"/>
      <c r="L11" s="33" t="s">
        <v>1232</v>
      </c>
      <c r="M11" s="26">
        <f>'CPS &gt; Bq'!$I$9*$D11^2+'CPS &gt; Bq'!$J$9*$D11+'CPS &gt; Bq'!$K$9</f>
        <v>2061.87</v>
      </c>
      <c r="N11" s="16" t="s">
        <v>1540</v>
      </c>
      <c r="O11" s="171" t="s">
        <v>1464</v>
      </c>
      <c r="P11" s="173">
        <v>62.668999999999997</v>
      </c>
      <c r="Q11" s="177">
        <v>57114</v>
      </c>
      <c r="R11" s="178">
        <v>470.24</v>
      </c>
      <c r="S11" s="178">
        <v>33.06</v>
      </c>
      <c r="T11" s="178">
        <v>1440.7</v>
      </c>
      <c r="U11" s="178">
        <v>29.27</v>
      </c>
      <c r="V11" s="178">
        <v>1343.4</v>
      </c>
      <c r="W11" s="178">
        <v>29.36</v>
      </c>
      <c r="X11" s="178">
        <v>1228.9000000000001</v>
      </c>
      <c r="Y11" s="178">
        <v>30.68</v>
      </c>
      <c r="Z11" s="16" t="s">
        <v>1613</v>
      </c>
      <c r="AA11">
        <v>5</v>
      </c>
    </row>
    <row r="12" spans="1:27" ht="24.75" customHeight="1" x14ac:dyDescent="0.25">
      <c r="A12" s="170" t="s">
        <v>1359</v>
      </c>
      <c r="B12" s="16"/>
      <c r="C12" s="16"/>
      <c r="D12" s="20">
        <v>340</v>
      </c>
      <c r="E12" s="16" t="s">
        <v>1575</v>
      </c>
      <c r="F12" s="16" t="s">
        <v>1450</v>
      </c>
      <c r="G12" s="16"/>
      <c r="H12" s="16"/>
      <c r="I12" s="16"/>
      <c r="J12" s="33" t="s">
        <v>1231</v>
      </c>
      <c r="K12" s="33"/>
      <c r="L12" s="33" t="s">
        <v>1232</v>
      </c>
      <c r="M12" s="26">
        <f>'CPS &gt; Bq'!$I$9*$D12^2+'CPS &gt; Bq'!$J$9*$D12+'CPS &gt; Bq'!$K$9</f>
        <v>2338.1460000000002</v>
      </c>
      <c r="N12" s="16" t="s">
        <v>1541</v>
      </c>
      <c r="O12" s="171" t="s">
        <v>1465</v>
      </c>
      <c r="P12" s="173">
        <v>5.3303000000000011</v>
      </c>
      <c r="Q12" s="177">
        <v>15363</v>
      </c>
      <c r="R12" s="178">
        <v>991.67</v>
      </c>
      <c r="S12" s="178">
        <v>33.950000000000003</v>
      </c>
      <c r="T12" s="178">
        <v>1600.3</v>
      </c>
      <c r="U12" s="178">
        <v>29.53</v>
      </c>
      <c r="V12" s="178">
        <v>1525.5</v>
      </c>
      <c r="W12" s="178">
        <v>29.58</v>
      </c>
      <c r="X12" s="178">
        <v>1462.9</v>
      </c>
      <c r="Y12" s="178">
        <v>34.86</v>
      </c>
      <c r="Z12" s="16" t="s">
        <v>1614</v>
      </c>
      <c r="AA12">
        <v>6</v>
      </c>
    </row>
    <row r="13" spans="1:27" ht="24.75" customHeight="1" x14ac:dyDescent="0.25">
      <c r="A13" s="170" t="s">
        <v>1360</v>
      </c>
      <c r="B13" s="16"/>
      <c r="C13" s="16"/>
      <c r="D13" s="88">
        <v>1300</v>
      </c>
      <c r="E13" s="16" t="s">
        <v>1575</v>
      </c>
      <c r="F13" s="16" t="s">
        <v>1451</v>
      </c>
      <c r="G13" s="16"/>
      <c r="H13" s="16"/>
      <c r="I13" s="16"/>
      <c r="J13" s="33" t="s">
        <v>1231</v>
      </c>
      <c r="K13" s="33"/>
      <c r="L13" s="33" t="s">
        <v>1232</v>
      </c>
      <c r="M13" s="26">
        <f>'CPS &gt; Bq'!$I$9*$D13^2+'CPS &gt; Bq'!$J$9*$D13+'CPS &gt; Bq'!$K$9</f>
        <v>9064.77</v>
      </c>
      <c r="N13" s="16" t="s">
        <v>1542</v>
      </c>
      <c r="O13" s="171" t="s">
        <v>1466</v>
      </c>
      <c r="P13" s="173">
        <v>5.555200000000001</v>
      </c>
      <c r="Q13" s="177">
        <v>7191</v>
      </c>
      <c r="R13" s="178">
        <v>4061.5</v>
      </c>
      <c r="S13" s="178">
        <v>31.21</v>
      </c>
      <c r="T13" s="178">
        <v>6168.4</v>
      </c>
      <c r="U13" s="178">
        <v>29.34</v>
      </c>
      <c r="V13" s="178">
        <v>5902.7</v>
      </c>
      <c r="W13" s="178">
        <v>29.41</v>
      </c>
      <c r="X13" s="178">
        <v>5461.6</v>
      </c>
      <c r="Y13" s="178">
        <v>32.01</v>
      </c>
      <c r="Z13" s="16" t="s">
        <v>1615</v>
      </c>
      <c r="AA13">
        <v>7</v>
      </c>
    </row>
    <row r="14" spans="1:27" ht="24.75" customHeight="1" x14ac:dyDescent="0.25">
      <c r="A14" s="170" t="s">
        <v>1361</v>
      </c>
      <c r="B14" s="16"/>
      <c r="C14" s="16"/>
      <c r="D14" s="88">
        <v>330</v>
      </c>
      <c r="E14" s="16" t="s">
        <v>1575</v>
      </c>
      <c r="F14" s="16" t="s">
        <v>1244</v>
      </c>
      <c r="G14" s="16"/>
      <c r="H14" s="16"/>
      <c r="I14" s="16"/>
      <c r="J14" s="33" t="s">
        <v>1231</v>
      </c>
      <c r="K14" s="33"/>
      <c r="L14" s="33" t="s">
        <v>1232</v>
      </c>
      <c r="M14" s="26">
        <f>'CPS &gt; Bq'!$I$9*$D14^2+'CPS &gt; Bq'!$J$9*$D14+'CPS &gt; Bq'!$K$9</f>
        <v>2269.047</v>
      </c>
      <c r="N14" s="16" t="s">
        <v>1543</v>
      </c>
      <c r="O14" s="171" t="s">
        <v>916</v>
      </c>
      <c r="P14" s="173">
        <v>3.8000000000000256E-3</v>
      </c>
      <c r="Q14" s="177">
        <v>10782</v>
      </c>
      <c r="R14" s="178">
        <v>1677.7</v>
      </c>
      <c r="S14" s="178">
        <v>32.159999999999997</v>
      </c>
      <c r="T14" s="178">
        <v>1674.6</v>
      </c>
      <c r="U14" s="178">
        <v>29.67</v>
      </c>
      <c r="V14" s="178">
        <v>1606</v>
      </c>
      <c r="W14" s="178">
        <v>29.66</v>
      </c>
      <c r="X14" s="178">
        <v>1484.2</v>
      </c>
      <c r="Y14" s="178">
        <v>32.54</v>
      </c>
      <c r="Z14" s="16" t="s">
        <v>1616</v>
      </c>
      <c r="AA14">
        <v>8</v>
      </c>
    </row>
    <row r="15" spans="1:27" ht="24.75" customHeight="1" x14ac:dyDescent="0.25">
      <c r="A15" s="170" t="s">
        <v>1362</v>
      </c>
      <c r="B15" s="16"/>
      <c r="C15" s="16"/>
      <c r="D15" s="88">
        <v>1600</v>
      </c>
      <c r="E15" s="16" t="s">
        <v>1575</v>
      </c>
      <c r="F15" s="16" t="s">
        <v>1245</v>
      </c>
      <c r="G15" s="16"/>
      <c r="H15" s="16"/>
      <c r="I15" s="16"/>
      <c r="J15" s="33" t="s">
        <v>1231</v>
      </c>
      <c r="K15" s="33"/>
      <c r="L15" s="33" t="s">
        <v>1232</v>
      </c>
      <c r="M15" s="26">
        <f>'CPS &gt; Bq'!$I$9*$D15^2+'CPS &gt; Bq'!$J$9*$D15+'CPS &gt; Bq'!$K$9</f>
        <v>11204.64</v>
      </c>
      <c r="N15" s="16" t="s">
        <v>1544</v>
      </c>
      <c r="O15" s="171" t="s">
        <v>1467</v>
      </c>
      <c r="P15" s="173">
        <v>1.2458999999999998</v>
      </c>
      <c r="Q15" s="177">
        <v>5300</v>
      </c>
      <c r="R15" s="178">
        <v>2375</v>
      </c>
      <c r="S15" s="178">
        <v>36.54</v>
      </c>
      <c r="T15" s="178">
        <v>9720.7000000000007</v>
      </c>
      <c r="U15" s="178">
        <v>29.32</v>
      </c>
      <c r="V15" s="178">
        <v>9037.2999999999993</v>
      </c>
      <c r="W15" s="178">
        <v>29.38</v>
      </c>
      <c r="X15" s="178">
        <v>7471.8</v>
      </c>
      <c r="Y15" s="178">
        <v>31.7</v>
      </c>
      <c r="Z15" s="16" t="s">
        <v>1616</v>
      </c>
      <c r="AA15">
        <v>9</v>
      </c>
    </row>
    <row r="16" spans="1:27" ht="24.75" customHeight="1" x14ac:dyDescent="0.25">
      <c r="A16" s="170" t="s">
        <v>1363</v>
      </c>
      <c r="B16" s="16"/>
      <c r="C16" s="16"/>
      <c r="D16" s="88">
        <v>1000</v>
      </c>
      <c r="E16" s="16" t="s">
        <v>1575</v>
      </c>
      <c r="F16" s="16" t="s">
        <v>1449</v>
      </c>
      <c r="G16" s="16"/>
      <c r="H16" s="16"/>
      <c r="I16" s="16"/>
      <c r="J16" s="33" t="s">
        <v>1231</v>
      </c>
      <c r="K16" s="33"/>
      <c r="L16" s="33" t="s">
        <v>1232</v>
      </c>
      <c r="M16" s="26">
        <f>'CPS &gt; Bq'!$I$9*$D16^2+'CPS &gt; Bq'!$J$9*$D16+'CPS &gt; Bq'!$K$9</f>
        <v>6942.9000000000005</v>
      </c>
      <c r="N16" s="16" t="s">
        <v>1545</v>
      </c>
      <c r="O16" s="171" t="s">
        <v>1468</v>
      </c>
      <c r="P16" s="173">
        <v>8.1810000000000009</v>
      </c>
      <c r="Q16" s="177">
        <v>5128</v>
      </c>
      <c r="R16" s="178">
        <v>1940.8</v>
      </c>
      <c r="S16" s="178">
        <v>36.71</v>
      </c>
      <c r="T16" s="178">
        <v>5251.8</v>
      </c>
      <c r="U16" s="178">
        <v>29.47</v>
      </c>
      <c r="V16" s="178">
        <v>5093.5</v>
      </c>
      <c r="W16" s="178">
        <v>29.51</v>
      </c>
      <c r="X16" s="178">
        <v>4781.6000000000004</v>
      </c>
      <c r="Y16" s="178">
        <v>33.04</v>
      </c>
      <c r="Z16" s="16" t="s">
        <v>1617</v>
      </c>
      <c r="AA16">
        <v>10</v>
      </c>
    </row>
    <row r="17" spans="1:27" ht="24.75" customHeight="1" x14ac:dyDescent="0.25">
      <c r="A17" s="170" t="s">
        <v>1364</v>
      </c>
      <c r="B17" s="16"/>
      <c r="C17" s="16"/>
      <c r="D17" s="20">
        <v>400</v>
      </c>
      <c r="E17" s="16" t="s">
        <v>1575</v>
      </c>
      <c r="F17" s="16" t="s">
        <v>1247</v>
      </c>
      <c r="G17" s="16"/>
      <c r="H17" s="16"/>
      <c r="I17" s="16"/>
      <c r="J17" s="33" t="s">
        <v>1231</v>
      </c>
      <c r="K17" s="33"/>
      <c r="L17" s="33" t="s">
        <v>1232</v>
      </c>
      <c r="M17" s="26">
        <f>'CPS &gt; Bq'!$I$9*$D17^2+'CPS &gt; Bq'!$J$9*$D17+'CPS &gt; Bq'!$K$9</f>
        <v>2753.16</v>
      </c>
      <c r="N17" s="16" t="s">
        <v>1546</v>
      </c>
      <c r="O17" s="171" t="s">
        <v>1469</v>
      </c>
      <c r="P17" s="173">
        <v>1.1040999999999999</v>
      </c>
      <c r="Q17" s="177">
        <v>16439</v>
      </c>
      <c r="R17" s="178">
        <v>650.5</v>
      </c>
      <c r="S17" s="178">
        <v>36.11</v>
      </c>
      <c r="T17" s="178">
        <v>1505.9</v>
      </c>
      <c r="U17" s="178">
        <v>29.52</v>
      </c>
      <c r="V17" s="178">
        <v>1453.2</v>
      </c>
      <c r="W17" s="178">
        <v>29.57</v>
      </c>
      <c r="X17" s="178">
        <v>1414</v>
      </c>
      <c r="Y17" s="178">
        <v>34.22</v>
      </c>
      <c r="Z17" s="16" t="s">
        <v>1618</v>
      </c>
      <c r="AA17">
        <v>11</v>
      </c>
    </row>
    <row r="18" spans="1:27" ht="24.75" customHeight="1" x14ac:dyDescent="0.25">
      <c r="A18" s="170" t="s">
        <v>1365</v>
      </c>
      <c r="B18" s="16"/>
      <c r="C18" s="16"/>
      <c r="D18" s="20">
        <v>475</v>
      </c>
      <c r="E18" s="16" t="s">
        <v>1575</v>
      </c>
      <c r="F18" s="16" t="s">
        <v>1248</v>
      </c>
      <c r="G18" s="16"/>
      <c r="H18" s="16"/>
      <c r="I18" s="16"/>
      <c r="J18" s="33" t="s">
        <v>1231</v>
      </c>
      <c r="K18" s="33"/>
      <c r="L18" s="33" t="s">
        <v>1232</v>
      </c>
      <c r="M18" s="26">
        <f>'CPS &gt; Bq'!$I$9*$D18^2+'CPS &gt; Bq'!$J$9*$D18+'CPS &gt; Bq'!$K$9</f>
        <v>3272.94</v>
      </c>
      <c r="N18" s="16" t="s">
        <v>1547</v>
      </c>
      <c r="O18" s="171" t="s">
        <v>1470</v>
      </c>
      <c r="P18" s="173">
        <v>0.98649999999999949</v>
      </c>
      <c r="Q18" s="177">
        <v>6912</v>
      </c>
      <c r="R18" s="178">
        <v>1880.8</v>
      </c>
      <c r="S18" s="178">
        <v>32.83</v>
      </c>
      <c r="T18" s="178">
        <v>2119.8000000000002</v>
      </c>
      <c r="U18" s="178">
        <v>29.76</v>
      </c>
      <c r="V18" s="178">
        <v>2061.6999999999998</v>
      </c>
      <c r="W18" s="178">
        <v>29.66</v>
      </c>
      <c r="X18" s="178">
        <v>2096.9</v>
      </c>
      <c r="Y18" s="178">
        <v>33.409999999999997</v>
      </c>
      <c r="Z18" s="16" t="s">
        <v>1259</v>
      </c>
      <c r="AA18">
        <v>12</v>
      </c>
    </row>
    <row r="19" spans="1:27" ht="24.75" customHeight="1" x14ac:dyDescent="0.25">
      <c r="A19" s="170" t="s">
        <v>1366</v>
      </c>
      <c r="B19" s="16"/>
      <c r="C19" s="16"/>
      <c r="D19" s="88">
        <v>1500</v>
      </c>
      <c r="E19" s="16" t="s">
        <v>1575</v>
      </c>
      <c r="F19" s="16" t="s">
        <v>1235</v>
      </c>
      <c r="G19" s="16"/>
      <c r="H19" s="16"/>
      <c r="I19" s="16"/>
      <c r="J19" s="33" t="s">
        <v>1231</v>
      </c>
      <c r="K19" s="33"/>
      <c r="L19" s="33" t="s">
        <v>1232</v>
      </c>
      <c r="M19" s="26">
        <f>'CPS &gt; Bq'!$I$9*$D19^2+'CPS &gt; Bq'!$J$9*$D19+'CPS &gt; Bq'!$K$9</f>
        <v>10489.35</v>
      </c>
      <c r="N19" s="16" t="s">
        <v>1548</v>
      </c>
      <c r="O19" s="171" t="s">
        <v>1471</v>
      </c>
      <c r="P19" s="173">
        <v>1.6531999999999991</v>
      </c>
      <c r="Q19" s="177">
        <v>5785</v>
      </c>
      <c r="R19" s="178">
        <v>4074.4</v>
      </c>
      <c r="S19" s="178">
        <v>32.049999999999997</v>
      </c>
      <c r="T19" s="178">
        <v>8706.4</v>
      </c>
      <c r="U19" s="178">
        <v>29.33</v>
      </c>
      <c r="V19" s="178">
        <v>8466.1</v>
      </c>
      <c r="W19" s="178">
        <v>29.37</v>
      </c>
      <c r="X19" s="178">
        <v>8059.4</v>
      </c>
      <c r="Y19" s="178">
        <v>30.68</v>
      </c>
      <c r="Z19" s="16" t="s">
        <v>1259</v>
      </c>
      <c r="AA19">
        <v>13</v>
      </c>
    </row>
    <row r="20" spans="1:27" ht="24.75" customHeight="1" x14ac:dyDescent="0.25">
      <c r="A20" s="170" t="s">
        <v>1589</v>
      </c>
      <c r="B20" s="16"/>
      <c r="C20" s="16"/>
      <c r="D20" s="88">
        <v>820</v>
      </c>
      <c r="E20" s="16" t="s">
        <v>1576</v>
      </c>
      <c r="F20" s="16" t="s">
        <v>1249</v>
      </c>
      <c r="G20" s="16"/>
      <c r="H20" s="16"/>
      <c r="I20" s="16"/>
      <c r="J20" s="33" t="s">
        <v>1231</v>
      </c>
      <c r="K20" s="33"/>
      <c r="L20" s="33" t="s">
        <v>1232</v>
      </c>
      <c r="M20" s="26">
        <f>'CPS &gt; Bq'!$I$9*$D20^2+'CPS &gt; Bq'!$J$9*$D20+'CPS &gt; Bq'!$K$9</f>
        <v>5678.4179999999997</v>
      </c>
      <c r="N20" s="16" t="s">
        <v>1549</v>
      </c>
      <c r="O20" s="171" t="s">
        <v>1472</v>
      </c>
      <c r="P20" s="173">
        <v>6.9777000000000022</v>
      </c>
      <c r="Q20" s="177">
        <v>12310</v>
      </c>
      <c r="R20" s="178">
        <v>2129.6</v>
      </c>
      <c r="S20" s="178">
        <v>31.48</v>
      </c>
      <c r="T20" s="178">
        <v>3255.3</v>
      </c>
      <c r="U20" s="178">
        <v>29.37</v>
      </c>
      <c r="V20" s="178">
        <v>3053.3</v>
      </c>
      <c r="W20" s="178">
        <v>29.44</v>
      </c>
      <c r="X20" s="178">
        <v>2819</v>
      </c>
      <c r="Y20" s="178">
        <v>32.01</v>
      </c>
      <c r="Z20" s="16" t="s">
        <v>1260</v>
      </c>
      <c r="AA20" s="169">
        <v>14</v>
      </c>
    </row>
    <row r="21" spans="1:27" ht="24.75" customHeight="1" x14ac:dyDescent="0.25">
      <c r="A21" s="170" t="s">
        <v>1590</v>
      </c>
      <c r="B21" s="16"/>
      <c r="C21" s="16"/>
      <c r="D21" s="20">
        <v>250</v>
      </c>
      <c r="E21" s="16" t="s">
        <v>1576</v>
      </c>
      <c r="F21" s="16" t="s">
        <v>1250</v>
      </c>
      <c r="G21" s="16"/>
      <c r="H21" s="16"/>
      <c r="I21" s="16"/>
      <c r="J21" s="33" t="s">
        <v>1231</v>
      </c>
      <c r="K21" s="33"/>
      <c r="L21" s="33" t="s">
        <v>1232</v>
      </c>
      <c r="M21" s="26">
        <f>'CPS &gt; Bq'!$I$9*$D21^2+'CPS &gt; Bq'!$J$9*$D21+'CPS &gt; Bq'!$K$9</f>
        <v>1716.9750000000001</v>
      </c>
      <c r="N21" s="16" t="s">
        <v>1550</v>
      </c>
      <c r="O21" s="171" t="s">
        <v>1473</v>
      </c>
      <c r="P21" s="173">
        <v>51.75</v>
      </c>
      <c r="Q21" s="177">
        <v>58355</v>
      </c>
      <c r="R21" s="178">
        <v>276.04000000000002</v>
      </c>
      <c r="S21" s="178">
        <v>39.799999999999997</v>
      </c>
      <c r="T21" s="178">
        <v>1258.0999999999999</v>
      </c>
      <c r="U21" s="178">
        <v>29.3</v>
      </c>
      <c r="V21" s="178">
        <v>1179.8</v>
      </c>
      <c r="W21" s="178">
        <v>29.41</v>
      </c>
      <c r="X21" s="178">
        <v>1040.0999999999999</v>
      </c>
      <c r="Y21" s="178">
        <v>31.42</v>
      </c>
      <c r="Z21" s="16" t="s">
        <v>1476</v>
      </c>
      <c r="AA21" s="169">
        <v>15</v>
      </c>
    </row>
    <row r="22" spans="1:27" ht="24.75" customHeight="1" x14ac:dyDescent="0.25">
      <c r="A22" s="170" t="s">
        <v>1591</v>
      </c>
      <c r="B22" s="16"/>
      <c r="C22" s="16"/>
      <c r="D22" s="88">
        <v>1300</v>
      </c>
      <c r="E22" s="16" t="s">
        <v>1576</v>
      </c>
      <c r="F22" s="16" t="s">
        <v>1251</v>
      </c>
      <c r="G22" s="16"/>
      <c r="H22" s="16"/>
      <c r="I22" s="16"/>
      <c r="J22" s="33" t="s">
        <v>1231</v>
      </c>
      <c r="K22" s="33"/>
      <c r="L22" s="33" t="s">
        <v>1232</v>
      </c>
      <c r="M22" s="26">
        <f>'CPS &gt; Bq'!$I$9*$D22^2+'CPS &gt; Bq'!$J$9*$D22+'CPS &gt; Bq'!$K$9</f>
        <v>9064.77</v>
      </c>
      <c r="N22" s="16" t="s">
        <v>1551</v>
      </c>
      <c r="O22" s="171" t="s">
        <v>1474</v>
      </c>
      <c r="P22" s="173">
        <v>2.0599999999999952E-2</v>
      </c>
      <c r="Q22" s="177">
        <v>7713</v>
      </c>
      <c r="R22" s="178">
        <v>7607.4</v>
      </c>
      <c r="S22" s="178">
        <v>30.19</v>
      </c>
      <c r="T22" s="178">
        <v>8499.9</v>
      </c>
      <c r="U22" s="178">
        <v>29.3</v>
      </c>
      <c r="V22" s="178">
        <v>8272.9</v>
      </c>
      <c r="W22" s="178">
        <v>29.37</v>
      </c>
      <c r="X22" s="178">
        <v>7665.3</v>
      </c>
      <c r="Y22" s="178">
        <v>30.59</v>
      </c>
      <c r="Z22" s="16" t="s">
        <v>1477</v>
      </c>
      <c r="AA22" s="169">
        <v>16</v>
      </c>
    </row>
    <row r="23" spans="1:27" ht="24.75" customHeight="1" x14ac:dyDescent="0.25">
      <c r="A23" s="170" t="s">
        <v>1592</v>
      </c>
      <c r="B23" s="16"/>
      <c r="C23" s="16"/>
      <c r="D23" s="88">
        <v>2000</v>
      </c>
      <c r="E23" s="16" t="s">
        <v>1577</v>
      </c>
      <c r="F23" s="16" t="s">
        <v>1246</v>
      </c>
      <c r="G23" s="16"/>
      <c r="H23" s="16"/>
      <c r="I23" s="16"/>
      <c r="J23" s="33" t="s">
        <v>1231</v>
      </c>
      <c r="K23" s="33"/>
      <c r="L23" s="33" t="s">
        <v>1232</v>
      </c>
      <c r="M23" s="26">
        <f>'CPS &gt; Bq'!$I$9*$D23^2+'CPS &gt; Bq'!$J$9*$D23+'CPS &gt; Bq'!$K$9</f>
        <v>14085.800000000001</v>
      </c>
      <c r="N23" s="16" t="s">
        <v>1552</v>
      </c>
      <c r="O23" s="171" t="s">
        <v>1475</v>
      </c>
      <c r="P23" s="173">
        <v>26.438799999999997</v>
      </c>
      <c r="Q23" s="177">
        <v>5936</v>
      </c>
      <c r="R23" s="178">
        <v>4794.3999999999996</v>
      </c>
      <c r="S23" s="178">
        <v>32.39</v>
      </c>
      <c r="T23" s="178">
        <v>12730</v>
      </c>
      <c r="U23" s="178">
        <v>29.27</v>
      </c>
      <c r="V23" s="178">
        <v>11861</v>
      </c>
      <c r="W23" s="178">
        <v>29.38</v>
      </c>
      <c r="X23" s="178">
        <v>10831</v>
      </c>
      <c r="Y23" s="178">
        <v>30.7</v>
      </c>
      <c r="Z23" s="16" t="s">
        <v>1478</v>
      </c>
      <c r="AA23" s="169">
        <v>17</v>
      </c>
    </row>
    <row r="24" spans="1:27" ht="24.75" customHeight="1" x14ac:dyDescent="0.25">
      <c r="A24" s="170" t="s">
        <v>1593</v>
      </c>
      <c r="B24" s="16"/>
      <c r="C24" s="16"/>
      <c r="D24" s="20">
        <v>320</v>
      </c>
      <c r="E24" s="16" t="s">
        <v>1578</v>
      </c>
      <c r="F24" s="52" t="s">
        <v>1252</v>
      </c>
      <c r="G24" s="16"/>
      <c r="H24" s="16"/>
      <c r="I24" s="16"/>
      <c r="J24" s="33" t="s">
        <v>1231</v>
      </c>
      <c r="K24" s="33"/>
      <c r="L24" s="33" t="s">
        <v>1232</v>
      </c>
      <c r="M24" s="26">
        <f>'CPS &gt; Bq'!$I$9*$D24^2+'CPS &gt; Bq'!$J$9*$D24+'CPS &gt; Bq'!$K$9</f>
        <v>2199.9679999999998</v>
      </c>
      <c r="N24" s="16" t="s">
        <v>1553</v>
      </c>
      <c r="O24" s="171" t="s">
        <v>1515</v>
      </c>
      <c r="P24" s="173">
        <v>34.447099999999999</v>
      </c>
      <c r="Q24" s="177">
        <v>4329</v>
      </c>
      <c r="R24" s="178">
        <v>2372.5</v>
      </c>
      <c r="S24" s="178">
        <v>33.9</v>
      </c>
      <c r="T24" s="178">
        <v>2341.9</v>
      </c>
      <c r="U24" s="178">
        <v>29.96</v>
      </c>
      <c r="V24" s="178">
        <v>2381.3000000000002</v>
      </c>
      <c r="W24" s="178">
        <v>29.86</v>
      </c>
      <c r="X24" s="178">
        <v>3563.4</v>
      </c>
      <c r="Y24" s="178">
        <v>33.39</v>
      </c>
      <c r="Z24" s="30" t="s">
        <v>1479</v>
      </c>
      <c r="AA24" s="169">
        <v>18</v>
      </c>
    </row>
    <row r="25" spans="1:27" ht="24.75" customHeight="1" x14ac:dyDescent="0.25">
      <c r="A25" s="170" t="s">
        <v>1594</v>
      </c>
      <c r="B25" s="16"/>
      <c r="C25" s="16"/>
      <c r="D25" s="20">
        <v>350</v>
      </c>
      <c r="E25" s="16" t="s">
        <v>1577</v>
      </c>
      <c r="F25" s="16" t="s">
        <v>1236</v>
      </c>
      <c r="G25" s="16"/>
      <c r="H25" s="16"/>
      <c r="I25" s="16"/>
      <c r="J25" s="33" t="s">
        <v>1231</v>
      </c>
      <c r="K25" s="33"/>
      <c r="L25" s="33" t="s">
        <v>1232</v>
      </c>
      <c r="M25" s="26">
        <f>'CPS &gt; Bq'!$I$9*$D25^2+'CPS &gt; Bq'!$J$9*$D25+'CPS &gt; Bq'!$K$9</f>
        <v>2407.2649999999999</v>
      </c>
      <c r="N25" s="16" t="s">
        <v>1554</v>
      </c>
      <c r="O25" s="171" t="s">
        <v>1516</v>
      </c>
      <c r="P25" s="173">
        <v>2.6800000000000601E-2</v>
      </c>
      <c r="Q25" s="177">
        <v>13161</v>
      </c>
      <c r="R25" s="178">
        <v>1670.7</v>
      </c>
      <c r="S25" s="178">
        <v>31.6</v>
      </c>
      <c r="T25" s="178">
        <v>1915.5</v>
      </c>
      <c r="U25" s="178">
        <v>29.55</v>
      </c>
      <c r="V25" s="178">
        <v>1923.4</v>
      </c>
      <c r="W25" s="178">
        <v>29.49</v>
      </c>
      <c r="X25" s="178">
        <v>1790.2</v>
      </c>
      <c r="Y25" s="178">
        <v>33.04</v>
      </c>
      <c r="Z25" s="16" t="s">
        <v>1480</v>
      </c>
      <c r="AA25" s="169">
        <v>19</v>
      </c>
    </row>
    <row r="26" spans="1:27" ht="24.75" customHeight="1" x14ac:dyDescent="0.25">
      <c r="A26" s="170" t="s">
        <v>1439</v>
      </c>
      <c r="B26" s="16"/>
      <c r="C26" s="16"/>
      <c r="D26" s="20">
        <v>650</v>
      </c>
      <c r="E26" s="16" t="s">
        <v>1579</v>
      </c>
      <c r="F26" s="16" t="s">
        <v>1246</v>
      </c>
      <c r="G26" s="16"/>
      <c r="H26" s="16"/>
      <c r="I26" s="16"/>
      <c r="J26" s="33" t="s">
        <v>1231</v>
      </c>
      <c r="K26" s="33"/>
      <c r="L26" s="33" t="s">
        <v>1232</v>
      </c>
      <c r="M26" s="26">
        <f>'CPS &gt; Bq'!$I$9*$D26^2+'CPS &gt; Bq'!$J$9*$D26+'CPS &gt; Bq'!$K$9</f>
        <v>4490.1350000000002</v>
      </c>
      <c r="N26" s="16" t="s">
        <v>1555</v>
      </c>
      <c r="O26" s="171" t="s">
        <v>799</v>
      </c>
      <c r="P26" s="173" t="s">
        <v>799</v>
      </c>
      <c r="Q26" s="177">
        <v>15530</v>
      </c>
      <c r="R26" s="178">
        <v>2317.6</v>
      </c>
      <c r="S26" s="178">
        <v>30.46</v>
      </c>
      <c r="T26" s="178">
        <v>2313</v>
      </c>
      <c r="U26" s="178">
        <v>29.41</v>
      </c>
      <c r="V26" s="178">
        <v>2216.6999999999998</v>
      </c>
      <c r="W26" s="178">
        <v>29.46</v>
      </c>
      <c r="X26" s="178">
        <v>2277.8000000000002</v>
      </c>
      <c r="Y26" s="178">
        <v>31.88</v>
      </c>
      <c r="Z26" s="16" t="s">
        <v>1481</v>
      </c>
      <c r="AA26" s="169">
        <v>20</v>
      </c>
    </row>
    <row r="27" spans="1:27" ht="24.75" customHeight="1" x14ac:dyDescent="0.25">
      <c r="A27" s="170" t="s">
        <v>1440</v>
      </c>
      <c r="B27" s="16"/>
      <c r="C27" s="16"/>
      <c r="D27" s="20">
        <v>550</v>
      </c>
      <c r="E27" s="16" t="s">
        <v>1577</v>
      </c>
      <c r="F27" s="16" t="s">
        <v>1246</v>
      </c>
      <c r="G27" s="16"/>
      <c r="H27" s="16"/>
      <c r="I27" s="16"/>
      <c r="J27" s="33" t="s">
        <v>1231</v>
      </c>
      <c r="K27" s="33"/>
      <c r="L27" s="33" t="s">
        <v>1232</v>
      </c>
      <c r="M27" s="26">
        <f>'CPS &gt; Bq'!$I$9*$D27^2+'CPS &gt; Bq'!$J$9*$D27+'CPS &gt; Bq'!$K$9</f>
        <v>3793.8450000000003</v>
      </c>
      <c r="N27" s="16" t="s">
        <v>1556</v>
      </c>
      <c r="O27" s="171" t="s">
        <v>1517</v>
      </c>
      <c r="P27" s="173">
        <v>1.8423000000000007</v>
      </c>
      <c r="Q27" s="177">
        <v>57451</v>
      </c>
      <c r="R27" s="178">
        <v>1001.1</v>
      </c>
      <c r="S27" s="178">
        <v>30.65</v>
      </c>
      <c r="T27" s="178">
        <v>1952.4</v>
      </c>
      <c r="U27" s="178">
        <v>29.24</v>
      </c>
      <c r="V27" s="178">
        <v>1902.8</v>
      </c>
      <c r="W27" s="178">
        <v>29.33</v>
      </c>
      <c r="X27" s="178">
        <v>1768.3</v>
      </c>
      <c r="Y27" s="178">
        <v>30.21</v>
      </c>
      <c r="Z27" s="16" t="s">
        <v>1530</v>
      </c>
      <c r="AA27" s="169">
        <v>21</v>
      </c>
    </row>
    <row r="28" spans="1:27" ht="24.75" customHeight="1" x14ac:dyDescent="0.25">
      <c r="A28" s="170" t="s">
        <v>9</v>
      </c>
      <c r="B28" s="16"/>
      <c r="C28" s="16"/>
      <c r="D28" s="20">
        <v>1000</v>
      </c>
      <c r="E28" s="16" t="s">
        <v>1577</v>
      </c>
      <c r="F28" s="16" t="s">
        <v>1249</v>
      </c>
      <c r="G28" s="16"/>
      <c r="H28" s="16"/>
      <c r="I28" s="16"/>
      <c r="J28" s="33" t="s">
        <v>1231</v>
      </c>
      <c r="K28" s="33"/>
      <c r="L28" s="33" t="s">
        <v>1232</v>
      </c>
      <c r="M28" s="26">
        <f>'CPS &gt; Bq'!$I$9*$D28^2+'CPS &gt; Bq'!$J$9*$D28+'CPS &gt; Bq'!$K$9</f>
        <v>6942.9000000000005</v>
      </c>
      <c r="N28" s="16" t="s">
        <v>1345</v>
      </c>
      <c r="O28" s="171" t="s">
        <v>1518</v>
      </c>
      <c r="P28" s="173">
        <v>5.7299999999999685E-2</v>
      </c>
      <c r="Q28" s="177">
        <v>8130</v>
      </c>
      <c r="R28" s="178">
        <v>3269</v>
      </c>
      <c r="S28" s="178">
        <v>30.66</v>
      </c>
      <c r="T28" s="178">
        <v>4284.8</v>
      </c>
      <c r="U28" s="178">
        <v>29.41</v>
      </c>
      <c r="V28" s="178">
        <v>4263.8999999999996</v>
      </c>
      <c r="W28" s="178">
        <v>29.43</v>
      </c>
      <c r="X28" s="178">
        <v>3918.1</v>
      </c>
      <c r="Y28" s="178">
        <v>31.46</v>
      </c>
      <c r="Z28" s="16" t="s">
        <v>1531</v>
      </c>
      <c r="AA28" s="169">
        <v>22</v>
      </c>
    </row>
    <row r="29" spans="1:27" s="169" customFormat="1" ht="24.75" customHeight="1" x14ac:dyDescent="0.25">
      <c r="A29" s="184"/>
      <c r="B29" s="186"/>
      <c r="C29" s="186"/>
      <c r="D29" s="190"/>
      <c r="E29" s="186"/>
      <c r="F29" s="186"/>
      <c r="G29" s="186"/>
      <c r="H29" s="186"/>
      <c r="I29" s="186"/>
      <c r="J29" s="188"/>
      <c r="K29" s="188"/>
      <c r="L29" s="188"/>
      <c r="M29" s="189"/>
      <c r="N29" s="16" t="s">
        <v>1346</v>
      </c>
      <c r="O29" s="171" t="s">
        <v>441</v>
      </c>
      <c r="P29" s="173">
        <v>2.0500000000000185E-2</v>
      </c>
      <c r="Q29" s="179" t="s">
        <v>10</v>
      </c>
      <c r="R29" s="180"/>
      <c r="S29" s="180"/>
      <c r="T29" s="180"/>
      <c r="U29" s="180"/>
      <c r="V29" s="180"/>
      <c r="W29" s="180"/>
      <c r="X29" s="180"/>
      <c r="Y29" s="180"/>
      <c r="Z29" s="180"/>
      <c r="AA29" s="176"/>
    </row>
    <row r="30" spans="1:27" ht="24.75" customHeight="1" x14ac:dyDescent="0.25">
      <c r="A30" s="170" t="s">
        <v>1441</v>
      </c>
      <c r="B30" s="16"/>
      <c r="C30" s="16"/>
      <c r="D30" s="20">
        <v>700</v>
      </c>
      <c r="E30" s="16" t="s">
        <v>1580</v>
      </c>
      <c r="F30" s="16" t="s">
        <v>1234</v>
      </c>
      <c r="G30" s="16"/>
      <c r="H30" s="16"/>
      <c r="I30" s="16"/>
      <c r="J30" s="33" t="s">
        <v>1231</v>
      </c>
      <c r="K30" s="33"/>
      <c r="L30" s="33" t="s">
        <v>1232</v>
      </c>
      <c r="M30" s="26">
        <f>'CPS &gt; Bq'!$I$9*$D30^2+'CPS &gt; Bq'!$J$9*$D30+'CPS &gt; Bq'!$K$9</f>
        <v>4839.03</v>
      </c>
      <c r="N30" s="16" t="s">
        <v>12</v>
      </c>
      <c r="O30" s="173" t="s">
        <v>15</v>
      </c>
      <c r="P30" s="173">
        <v>0.495</v>
      </c>
      <c r="Q30" s="177">
        <v>26021</v>
      </c>
      <c r="R30" s="178">
        <v>1257.2</v>
      </c>
      <c r="S30" s="178">
        <v>31.15</v>
      </c>
      <c r="T30" s="178">
        <v>1585.2</v>
      </c>
      <c r="U30" s="178">
        <v>29.38</v>
      </c>
      <c r="V30" s="178">
        <v>1494.9</v>
      </c>
      <c r="W30" s="178">
        <v>29.45</v>
      </c>
      <c r="X30" s="178">
        <v>1397.2</v>
      </c>
      <c r="Y30" s="178">
        <v>31.31</v>
      </c>
      <c r="Z30" s="30" t="s">
        <v>1532</v>
      </c>
      <c r="AA30">
        <v>23</v>
      </c>
    </row>
    <row r="31" spans="1:27" s="169" customFormat="1" ht="24.75" customHeight="1" x14ac:dyDescent="0.25">
      <c r="A31" s="184"/>
      <c r="B31" s="186"/>
      <c r="C31" s="186"/>
      <c r="D31" s="190"/>
      <c r="E31" s="186"/>
      <c r="F31" s="186"/>
      <c r="G31" s="186"/>
      <c r="H31" s="186"/>
      <c r="I31" s="186"/>
      <c r="J31" s="188"/>
      <c r="K31" s="188"/>
      <c r="L31" s="188"/>
      <c r="M31" s="189"/>
      <c r="N31" s="16" t="s">
        <v>13</v>
      </c>
      <c r="O31" s="173" t="s">
        <v>799</v>
      </c>
      <c r="P31" s="173" t="s">
        <v>799</v>
      </c>
      <c r="Q31" s="181"/>
      <c r="R31" s="180"/>
      <c r="S31" s="180"/>
      <c r="T31" s="180"/>
      <c r="U31" s="180"/>
      <c r="V31" s="180"/>
      <c r="W31" s="180"/>
      <c r="X31" s="180"/>
      <c r="Y31" s="180"/>
      <c r="Z31" s="180"/>
      <c r="AA31" s="176"/>
    </row>
    <row r="32" spans="1:27" s="169" customFormat="1" ht="24.75" customHeight="1" x14ac:dyDescent="0.25">
      <c r="A32" s="184"/>
      <c r="B32" s="186"/>
      <c r="C32" s="186"/>
      <c r="D32" s="190"/>
      <c r="E32" s="186"/>
      <c r="F32" s="186"/>
      <c r="G32" s="186"/>
      <c r="H32" s="186"/>
      <c r="I32" s="186"/>
      <c r="J32" s="188"/>
      <c r="K32" s="188"/>
      <c r="L32" s="188"/>
      <c r="M32" s="189"/>
      <c r="N32" s="16" t="s">
        <v>14</v>
      </c>
      <c r="O32" s="173" t="s">
        <v>799</v>
      </c>
      <c r="P32" s="173" t="s">
        <v>799</v>
      </c>
      <c r="Q32" s="181"/>
      <c r="R32" s="180"/>
      <c r="S32" s="180"/>
      <c r="T32" s="180"/>
      <c r="U32" s="180"/>
      <c r="V32" s="180"/>
      <c r="W32" s="180"/>
      <c r="X32" s="180"/>
      <c r="Y32" s="180"/>
      <c r="Z32" s="180"/>
      <c r="AA32" s="176"/>
    </row>
    <row r="33" spans="1:27" ht="24.75" customHeight="1" x14ac:dyDescent="0.25">
      <c r="A33" s="170" t="s">
        <v>1442</v>
      </c>
      <c r="B33" s="27">
        <v>41233</v>
      </c>
      <c r="C33" s="16"/>
      <c r="D33" s="88">
        <v>2500</v>
      </c>
      <c r="E33" s="16"/>
      <c r="F33" s="16" t="s">
        <v>1253</v>
      </c>
      <c r="G33" s="16"/>
      <c r="H33" s="16"/>
      <c r="I33" s="16"/>
      <c r="J33" s="33" t="s">
        <v>1231</v>
      </c>
      <c r="K33" s="33"/>
      <c r="L33" s="33" t="s">
        <v>1232</v>
      </c>
      <c r="M33" s="26">
        <f>'CPS &gt; Bq'!$I$9*$D33^2+'CPS &gt; Bq'!$J$9*$D33+'CPS &gt; Bq'!$K$9</f>
        <v>17732.25</v>
      </c>
      <c r="N33" s="16" t="s">
        <v>1557</v>
      </c>
      <c r="O33" s="171" t="s">
        <v>1519</v>
      </c>
      <c r="P33" s="173">
        <v>3.9999999999995595E-3</v>
      </c>
      <c r="Q33" s="177">
        <v>1614</v>
      </c>
      <c r="R33" s="178">
        <v>18662</v>
      </c>
      <c r="S33" s="178">
        <v>31.04</v>
      </c>
      <c r="T33" s="178">
        <v>19525</v>
      </c>
      <c r="U33" s="178">
        <v>29.42</v>
      </c>
      <c r="V33" s="178">
        <v>19091</v>
      </c>
      <c r="W33" s="178">
        <v>29.45</v>
      </c>
      <c r="X33" s="178">
        <v>18765</v>
      </c>
      <c r="Y33" s="178">
        <v>32.5</v>
      </c>
      <c r="Z33" s="30" t="s">
        <v>1533</v>
      </c>
      <c r="AA33">
        <v>24</v>
      </c>
    </row>
    <row r="34" spans="1:27" ht="24.75" customHeight="1" x14ac:dyDescent="0.25">
      <c r="A34" s="170" t="s">
        <v>1443</v>
      </c>
      <c r="B34" s="27">
        <v>41233</v>
      </c>
      <c r="C34" s="16"/>
      <c r="D34" s="20">
        <v>600</v>
      </c>
      <c r="E34" s="16"/>
      <c r="F34" s="16" t="s">
        <v>146</v>
      </c>
      <c r="G34" s="16"/>
      <c r="H34" s="16"/>
      <c r="I34" s="16"/>
      <c r="J34" s="33" t="s">
        <v>1231</v>
      </c>
      <c r="K34" s="33"/>
      <c r="L34" s="33" t="s">
        <v>1232</v>
      </c>
      <c r="M34" s="26">
        <f>'CPS &gt; Bq'!$I$9*$D34^2+'CPS &gt; Bq'!$J$9*$D34+'CPS &gt; Bq'!$K$9</f>
        <v>4141.74</v>
      </c>
      <c r="N34" s="16" t="s">
        <v>1558</v>
      </c>
      <c r="O34" s="171" t="s">
        <v>1520</v>
      </c>
      <c r="P34" s="173">
        <v>9.9999999999766942E-5</v>
      </c>
      <c r="Q34" s="177">
        <v>14141</v>
      </c>
      <c r="R34" s="178">
        <v>3118.6</v>
      </c>
      <c r="S34" s="178">
        <v>30.51</v>
      </c>
      <c r="T34" s="178">
        <v>3075.6</v>
      </c>
      <c r="U34" s="178">
        <v>29.36</v>
      </c>
      <c r="V34" s="178">
        <v>2914.1</v>
      </c>
      <c r="W34" s="178">
        <v>29.42</v>
      </c>
      <c r="X34" s="178">
        <v>2912.2</v>
      </c>
      <c r="Y34" s="178">
        <v>30.96</v>
      </c>
      <c r="Z34" s="30" t="s">
        <v>1534</v>
      </c>
      <c r="AA34">
        <v>25</v>
      </c>
    </row>
    <row r="35" spans="1:27" ht="24.75" customHeight="1" x14ac:dyDescent="0.25">
      <c r="A35" s="170" t="s">
        <v>1444</v>
      </c>
      <c r="B35" s="27">
        <v>41233</v>
      </c>
      <c r="C35" s="16"/>
      <c r="D35" s="20">
        <v>570</v>
      </c>
      <c r="E35" s="16"/>
      <c r="F35" s="16" t="s">
        <v>1254</v>
      </c>
      <c r="G35" s="16"/>
      <c r="H35" s="16"/>
      <c r="I35" s="16"/>
      <c r="J35" s="33" t="s">
        <v>1231</v>
      </c>
      <c r="K35" s="33"/>
      <c r="L35" s="33" t="s">
        <v>1232</v>
      </c>
      <c r="M35" s="26">
        <f>'CPS &gt; Bq'!$I$9*$D35^2+'CPS &gt; Bq'!$J$9*$D35+'CPS &gt; Bq'!$K$9</f>
        <v>3932.9429999999998</v>
      </c>
      <c r="N35" s="16" t="s">
        <v>1559</v>
      </c>
      <c r="O35" s="171" t="s">
        <v>1521</v>
      </c>
      <c r="P35" s="173">
        <v>2.2818000000000005</v>
      </c>
      <c r="Q35" s="177">
        <v>11012</v>
      </c>
      <c r="R35" s="178">
        <v>3175.4</v>
      </c>
      <c r="S35" s="178">
        <v>30.81</v>
      </c>
      <c r="T35" s="178">
        <v>3841.2</v>
      </c>
      <c r="U35" s="178">
        <v>29.36</v>
      </c>
      <c r="V35" s="178">
        <v>3695.5</v>
      </c>
      <c r="W35" s="178">
        <v>29.44</v>
      </c>
      <c r="X35" s="178">
        <v>3750.7</v>
      </c>
      <c r="Y35" s="178">
        <v>31.28</v>
      </c>
      <c r="Z35" s="30" t="s">
        <v>1535</v>
      </c>
      <c r="AA35" s="169">
        <v>26</v>
      </c>
    </row>
    <row r="36" spans="1:27" ht="24.75" customHeight="1" x14ac:dyDescent="0.25">
      <c r="A36" s="170" t="s">
        <v>1655</v>
      </c>
      <c r="B36" s="27">
        <v>41220</v>
      </c>
      <c r="C36" s="16"/>
      <c r="D36" s="88">
        <v>2100</v>
      </c>
      <c r="E36" s="16"/>
      <c r="F36" s="16" t="s">
        <v>1255</v>
      </c>
      <c r="G36" s="16"/>
      <c r="H36" s="16"/>
      <c r="I36" s="16"/>
      <c r="J36" s="33" t="s">
        <v>1231</v>
      </c>
      <c r="K36" s="33"/>
      <c r="L36" s="33" t="s">
        <v>1232</v>
      </c>
      <c r="M36" s="26">
        <f>'CPS &gt; Bq'!$I$9*$D36^2+'CPS &gt; Bq'!$J$9*$D36+'CPS &gt; Bq'!$K$9</f>
        <v>14811.09</v>
      </c>
      <c r="N36" s="16" t="s">
        <v>1347</v>
      </c>
      <c r="O36" s="171" t="s">
        <v>1522</v>
      </c>
      <c r="P36" s="173">
        <v>0.12910000000000021</v>
      </c>
      <c r="Q36" s="177">
        <v>3550</v>
      </c>
      <c r="R36" s="178">
        <v>7347.3</v>
      </c>
      <c r="S36" s="178">
        <v>30.97</v>
      </c>
      <c r="T36" s="178">
        <v>9920.7000000000007</v>
      </c>
      <c r="U36" s="178">
        <v>29.39</v>
      </c>
      <c r="V36" s="178">
        <v>9469.7999999999993</v>
      </c>
      <c r="W36" s="178">
        <v>29.45</v>
      </c>
      <c r="X36" s="178">
        <v>9722.5</v>
      </c>
      <c r="Y36" s="178">
        <v>31.66</v>
      </c>
      <c r="Z36" s="30" t="s">
        <v>1536</v>
      </c>
      <c r="AA36" s="169">
        <v>27</v>
      </c>
    </row>
    <row r="37" spans="1:27" s="169" customFormat="1" ht="24.75" customHeight="1" x14ac:dyDescent="0.25">
      <c r="A37" s="184"/>
      <c r="B37" s="185"/>
      <c r="C37" s="186"/>
      <c r="D37" s="187"/>
      <c r="E37" s="186"/>
      <c r="F37" s="186"/>
      <c r="G37" s="186"/>
      <c r="H37" s="186"/>
      <c r="I37" s="186"/>
      <c r="J37" s="188"/>
      <c r="K37" s="188"/>
      <c r="L37" s="188"/>
      <c r="M37" s="189"/>
      <c r="N37" s="16" t="s">
        <v>1348</v>
      </c>
      <c r="O37" s="171" t="s">
        <v>441</v>
      </c>
      <c r="P37" s="173">
        <v>1.499999999999968E-2</v>
      </c>
      <c r="Q37" s="177">
        <v>11124</v>
      </c>
      <c r="R37" s="178">
        <v>792.24</v>
      </c>
      <c r="S37" s="178">
        <v>35.28</v>
      </c>
      <c r="T37" s="178">
        <v>900</v>
      </c>
      <c r="U37" s="178">
        <v>29.98</v>
      </c>
      <c r="V37" s="178">
        <v>880.72</v>
      </c>
      <c r="W37" s="178">
        <v>29.94</v>
      </c>
      <c r="X37" s="178">
        <v>822.21</v>
      </c>
      <c r="Y37" s="178">
        <v>38.6</v>
      </c>
      <c r="Z37" s="30" t="s">
        <v>19</v>
      </c>
    </row>
    <row r="38" spans="1:27" ht="24.75" customHeight="1" x14ac:dyDescent="0.25">
      <c r="A38" s="170" t="s">
        <v>1654</v>
      </c>
      <c r="B38" s="27">
        <v>41222</v>
      </c>
      <c r="C38" s="16"/>
      <c r="D38" s="88">
        <v>5500</v>
      </c>
      <c r="E38" s="16"/>
      <c r="F38" s="16" t="s">
        <v>1258</v>
      </c>
      <c r="G38" s="16"/>
      <c r="H38" s="16"/>
      <c r="I38" s="16"/>
      <c r="J38" s="33" t="s">
        <v>1231</v>
      </c>
      <c r="K38" s="33"/>
      <c r="L38" s="33" t="s">
        <v>1232</v>
      </c>
      <c r="M38" s="26">
        <f>'CPS &gt; Bq'!$I$9*$D38^2+'CPS &gt; Bq'!$J$9*$D38+'CPS &gt; Bq'!$K$9</f>
        <v>40660.950000000004</v>
      </c>
      <c r="N38" s="16" t="s">
        <v>1561</v>
      </c>
      <c r="O38" s="171" t="s">
        <v>694</v>
      </c>
      <c r="P38" s="173">
        <v>3.7700000000000067E-2</v>
      </c>
      <c r="Q38" s="177">
        <v>1342</v>
      </c>
      <c r="R38" s="178">
        <v>29130</v>
      </c>
      <c r="S38" s="178">
        <v>30.25</v>
      </c>
      <c r="T38" s="178">
        <v>35648</v>
      </c>
      <c r="U38" s="178">
        <v>29.34</v>
      </c>
      <c r="V38" s="178">
        <v>34433</v>
      </c>
      <c r="W38" s="178">
        <v>29.39</v>
      </c>
      <c r="X38" s="178">
        <v>33421</v>
      </c>
      <c r="Y38" s="178">
        <v>30.82</v>
      </c>
      <c r="Z38" s="30" t="s">
        <v>1538</v>
      </c>
      <c r="AA38">
        <v>28</v>
      </c>
    </row>
    <row r="39" spans="1:27" s="169" customFormat="1" ht="24.75" customHeight="1" x14ac:dyDescent="0.25">
      <c r="A39" s="184"/>
      <c r="B39" s="185"/>
      <c r="C39" s="186"/>
      <c r="D39" s="187"/>
      <c r="E39" s="186"/>
      <c r="F39" s="186"/>
      <c r="G39" s="186"/>
      <c r="H39" s="186"/>
      <c r="I39" s="186"/>
      <c r="J39" s="188"/>
      <c r="K39" s="188"/>
      <c r="L39" s="188"/>
      <c r="M39" s="189"/>
      <c r="N39" s="16" t="s">
        <v>1562</v>
      </c>
      <c r="O39" s="171" t="s">
        <v>1523</v>
      </c>
      <c r="P39" s="173">
        <v>0.4363999999999999</v>
      </c>
      <c r="Q39" s="177">
        <v>8155</v>
      </c>
      <c r="R39" s="178">
        <v>2918.8</v>
      </c>
      <c r="S39" s="178">
        <v>31.98</v>
      </c>
      <c r="T39" s="178">
        <v>4257</v>
      </c>
      <c r="U39" s="178">
        <v>29.42</v>
      </c>
      <c r="V39" s="178">
        <v>4205.8</v>
      </c>
      <c r="W39" s="178">
        <v>29.42</v>
      </c>
      <c r="X39" s="178">
        <v>4181.3</v>
      </c>
      <c r="Y39" s="178">
        <v>31.5</v>
      </c>
      <c r="Z39" s="30" t="s">
        <v>20</v>
      </c>
    </row>
    <row r="40" spans="1:27" s="169" customFormat="1" ht="24.75" customHeight="1" x14ac:dyDescent="0.25">
      <c r="A40" s="184"/>
      <c r="B40" s="185"/>
      <c r="C40" s="186"/>
      <c r="D40" s="187"/>
      <c r="E40" s="186"/>
      <c r="F40" s="186"/>
      <c r="G40" s="186"/>
      <c r="H40" s="186"/>
      <c r="I40" s="186"/>
      <c r="J40" s="188"/>
      <c r="K40" s="188"/>
      <c r="L40" s="188"/>
      <c r="M40" s="189"/>
      <c r="N40" s="16" t="s">
        <v>1563</v>
      </c>
      <c r="O40" s="171" t="s">
        <v>1524</v>
      </c>
      <c r="P40" s="173">
        <v>0.32420000000000027</v>
      </c>
      <c r="Q40" s="177">
        <v>6219</v>
      </c>
      <c r="R40" s="178">
        <v>3125.3</v>
      </c>
      <c r="S40" s="178">
        <v>31.89</v>
      </c>
      <c r="T40" s="178">
        <v>4294.3</v>
      </c>
      <c r="U40" s="178">
        <v>29.47</v>
      </c>
      <c r="V40" s="178">
        <v>4051.2</v>
      </c>
      <c r="W40" s="178">
        <v>29.51</v>
      </c>
      <c r="X40" s="178">
        <v>4137.8</v>
      </c>
      <c r="Y40" s="178">
        <v>32.03</v>
      </c>
      <c r="Z40" s="30" t="s">
        <v>20</v>
      </c>
    </row>
    <row r="41" spans="1:27" s="169" customFormat="1" ht="24.75" customHeight="1" x14ac:dyDescent="0.25">
      <c r="A41" s="184"/>
      <c r="B41" s="185"/>
      <c r="C41" s="186"/>
      <c r="D41" s="187"/>
      <c r="E41" s="186"/>
      <c r="F41" s="186"/>
      <c r="G41" s="186"/>
      <c r="H41" s="186"/>
      <c r="I41" s="186"/>
      <c r="J41" s="188"/>
      <c r="K41" s="188"/>
      <c r="L41" s="188"/>
      <c r="M41" s="189"/>
      <c r="N41" s="16" t="s">
        <v>1564</v>
      </c>
      <c r="O41" s="171" t="s">
        <v>661</v>
      </c>
      <c r="P41" s="173">
        <v>6.0399999999999565E-2</v>
      </c>
      <c r="Q41" s="182" t="s">
        <v>10</v>
      </c>
      <c r="R41" s="180"/>
      <c r="S41" s="180"/>
      <c r="T41" s="180"/>
      <c r="U41" s="180"/>
      <c r="V41" s="180"/>
      <c r="W41" s="180"/>
      <c r="X41" s="180"/>
      <c r="Y41" s="180"/>
      <c r="Z41" s="180"/>
      <c r="AA41" s="176"/>
    </row>
    <row r="42" spans="1:27" ht="24.75" customHeight="1" x14ac:dyDescent="0.25">
      <c r="A42" s="170" t="s">
        <v>1445</v>
      </c>
      <c r="B42" s="27">
        <v>41226</v>
      </c>
      <c r="C42" s="16"/>
      <c r="D42" s="88">
        <v>1500</v>
      </c>
      <c r="E42" s="16"/>
      <c r="F42" s="16" t="s">
        <v>1257</v>
      </c>
      <c r="G42" s="16"/>
      <c r="H42" s="16"/>
      <c r="I42" s="16"/>
      <c r="J42" s="33" t="s">
        <v>1231</v>
      </c>
      <c r="K42" s="33"/>
      <c r="L42" s="33" t="s">
        <v>1232</v>
      </c>
      <c r="M42" s="26">
        <f>'CPS &gt; Bq'!$I$9*$D42^2+'CPS &gt; Bq'!$J$9*$D42+'CPS &gt; Bq'!$K$9</f>
        <v>10489.35</v>
      </c>
      <c r="N42" s="16" t="s">
        <v>1560</v>
      </c>
      <c r="O42" s="171" t="s">
        <v>1525</v>
      </c>
      <c r="P42" s="173">
        <v>0.17410000000000014</v>
      </c>
      <c r="Q42" s="177">
        <v>4939</v>
      </c>
      <c r="R42" s="178">
        <v>6212.3</v>
      </c>
      <c r="S42" s="178">
        <v>30.33</v>
      </c>
      <c r="T42" s="178">
        <v>7591.6</v>
      </c>
      <c r="U42" s="178">
        <v>29.39</v>
      </c>
      <c r="V42" s="178">
        <v>7494.2</v>
      </c>
      <c r="W42" s="178">
        <v>29.45</v>
      </c>
      <c r="X42" s="178">
        <v>7776.7</v>
      </c>
      <c r="Y42" s="178">
        <v>31.47</v>
      </c>
      <c r="Z42" s="30" t="s">
        <v>1537</v>
      </c>
      <c r="AA42">
        <v>29</v>
      </c>
    </row>
    <row r="43" spans="1:27" ht="24.75" customHeight="1" x14ac:dyDescent="0.25">
      <c r="A43" s="170" t="s">
        <v>1447</v>
      </c>
      <c r="B43" s="27">
        <v>41214</v>
      </c>
      <c r="C43" s="16"/>
      <c r="D43" s="88">
        <v>5000</v>
      </c>
      <c r="E43" s="16"/>
      <c r="F43" s="16" t="s">
        <v>145</v>
      </c>
      <c r="G43" s="16"/>
      <c r="H43" s="16"/>
      <c r="I43" s="16"/>
      <c r="J43" s="33" t="s">
        <v>1231</v>
      </c>
      <c r="K43" s="33"/>
      <c r="L43" s="33" t="s">
        <v>1232</v>
      </c>
      <c r="M43" s="26">
        <f>'CPS &gt; Bq'!$I$9*$D43^2+'CPS &gt; Bq'!$J$9*$D43+'CPS &gt; Bq'!$K$9</f>
        <v>36714.5</v>
      </c>
      <c r="N43" s="16" t="s">
        <v>1354</v>
      </c>
      <c r="O43" s="171" t="s">
        <v>1526</v>
      </c>
      <c r="P43" s="173">
        <v>58.141549999999995</v>
      </c>
      <c r="Q43" s="177">
        <v>5489</v>
      </c>
      <c r="R43" s="178">
        <v>3595.8</v>
      </c>
      <c r="S43" s="178">
        <v>32.06</v>
      </c>
      <c r="T43" s="178">
        <v>6860.2</v>
      </c>
      <c r="U43" s="178">
        <v>29.39</v>
      </c>
      <c r="V43" s="178">
        <v>6783.1</v>
      </c>
      <c r="W43" s="178">
        <v>29.46</v>
      </c>
      <c r="X43" s="178">
        <v>6106.2</v>
      </c>
      <c r="Y43" s="178">
        <v>33.229999999999997</v>
      </c>
      <c r="Z43" s="30" t="s">
        <v>1539</v>
      </c>
      <c r="AA43">
        <v>30</v>
      </c>
    </row>
    <row r="44" spans="1:27" s="169" customFormat="1" ht="24.75" customHeight="1" x14ac:dyDescent="0.25">
      <c r="A44" s="184"/>
      <c r="B44" s="185"/>
      <c r="C44" s="186"/>
      <c r="D44" s="187"/>
      <c r="E44" s="186"/>
      <c r="F44" s="186"/>
      <c r="G44" s="186"/>
      <c r="H44" s="186"/>
      <c r="I44" s="186"/>
      <c r="J44" s="188"/>
      <c r="K44" s="188"/>
      <c r="L44" s="188"/>
      <c r="M44" s="189"/>
      <c r="N44" s="16" t="s">
        <v>1355</v>
      </c>
      <c r="O44" s="171" t="s">
        <v>1527</v>
      </c>
      <c r="P44" s="173">
        <v>124.56</v>
      </c>
      <c r="Q44" s="182" t="s">
        <v>10</v>
      </c>
      <c r="R44" s="180"/>
      <c r="S44" s="180"/>
      <c r="T44" s="180"/>
      <c r="U44" s="180"/>
      <c r="V44" s="180"/>
      <c r="W44" s="180"/>
      <c r="X44" s="180"/>
      <c r="Y44" s="180"/>
      <c r="Z44" s="180"/>
      <c r="AA44" s="176"/>
    </row>
    <row r="45" spans="1:27" s="169" customFormat="1" ht="24.75" customHeight="1" x14ac:dyDescent="0.25">
      <c r="A45" s="184"/>
      <c r="B45" s="185"/>
      <c r="C45" s="186"/>
      <c r="D45" s="187"/>
      <c r="E45" s="186"/>
      <c r="F45" s="186"/>
      <c r="G45" s="186"/>
      <c r="H45" s="186"/>
      <c r="I45" s="186"/>
      <c r="J45" s="188"/>
      <c r="K45" s="188"/>
      <c r="L45" s="188"/>
      <c r="M45" s="189"/>
      <c r="N45" s="16" t="s">
        <v>1356</v>
      </c>
      <c r="O45" s="171" t="s">
        <v>1528</v>
      </c>
      <c r="P45" s="173">
        <v>81.97999999999999</v>
      </c>
      <c r="Q45" s="177">
        <v>3111</v>
      </c>
      <c r="R45" s="178">
        <v>18173</v>
      </c>
      <c r="S45" s="178">
        <v>30.52</v>
      </c>
      <c r="T45" s="178">
        <v>26084</v>
      </c>
      <c r="U45" s="178">
        <v>29.26</v>
      </c>
      <c r="V45" s="178">
        <v>25412</v>
      </c>
      <c r="W45" s="178">
        <v>29.37</v>
      </c>
      <c r="X45" s="178">
        <v>23745</v>
      </c>
      <c r="Y45" s="178">
        <v>30.22</v>
      </c>
      <c r="Z45" s="30" t="s">
        <v>1539</v>
      </c>
    </row>
    <row r="46" spans="1:27" s="169" customFormat="1" ht="24.75" customHeight="1" x14ac:dyDescent="0.25">
      <c r="A46" s="184"/>
      <c r="B46" s="185"/>
      <c r="C46" s="186"/>
      <c r="D46" s="187"/>
      <c r="E46" s="186"/>
      <c r="F46" s="186"/>
      <c r="G46" s="186"/>
      <c r="H46" s="186"/>
      <c r="I46" s="186"/>
      <c r="J46" s="188"/>
      <c r="K46" s="188"/>
      <c r="L46" s="188"/>
      <c r="M46" s="189"/>
      <c r="N46" s="16" t="s">
        <v>1357</v>
      </c>
      <c r="O46" s="171" t="s">
        <v>441</v>
      </c>
      <c r="P46" s="173">
        <v>2.629999999999999E-2</v>
      </c>
      <c r="Q46" s="177">
        <v>8310</v>
      </c>
      <c r="R46" s="178">
        <v>4547.7</v>
      </c>
      <c r="S46" s="178">
        <v>30.52</v>
      </c>
      <c r="T46" s="178">
        <v>5132.8999999999996</v>
      </c>
      <c r="U46" s="178">
        <v>29.36</v>
      </c>
      <c r="V46" s="178">
        <v>4873.7</v>
      </c>
      <c r="W46" s="178">
        <v>29.42</v>
      </c>
      <c r="X46" s="178">
        <v>4540.5</v>
      </c>
      <c r="Y46" s="178">
        <v>31.31</v>
      </c>
      <c r="Z46" s="30" t="s">
        <v>1539</v>
      </c>
    </row>
    <row r="47" spans="1:27" ht="24.75" customHeight="1" x14ac:dyDescent="0.25">
      <c r="A47" s="170" t="s">
        <v>1446</v>
      </c>
      <c r="B47" s="27">
        <v>41213</v>
      </c>
      <c r="C47" s="16"/>
      <c r="D47" s="88">
        <v>1800</v>
      </c>
      <c r="E47" s="16"/>
      <c r="F47" s="16" t="s">
        <v>1256</v>
      </c>
      <c r="G47" s="16"/>
      <c r="H47" s="16"/>
      <c r="I47" s="16"/>
      <c r="J47" s="33" t="s">
        <v>1231</v>
      </c>
      <c r="K47" s="33"/>
      <c r="L47" s="33" t="s">
        <v>1232</v>
      </c>
      <c r="M47" s="26">
        <f>'CPS &gt; Bq'!$I$9*$D47^2+'CPS &gt; Bq'!$J$9*$D47+'CPS &gt; Bq'!$K$9</f>
        <v>12641.220000000001</v>
      </c>
      <c r="N47" s="16" t="s">
        <v>1569</v>
      </c>
      <c r="O47" s="171" t="s">
        <v>1529</v>
      </c>
      <c r="P47" s="173">
        <v>2.48999999999997E-2</v>
      </c>
      <c r="Q47" s="177">
        <v>3553</v>
      </c>
      <c r="R47" s="178">
        <v>10340</v>
      </c>
      <c r="S47" s="178">
        <v>30.36</v>
      </c>
      <c r="T47" s="178">
        <v>10686</v>
      </c>
      <c r="U47" s="178">
        <v>29.39</v>
      </c>
      <c r="V47" s="178">
        <v>10315</v>
      </c>
      <c r="W47" s="178">
        <v>29.45</v>
      </c>
      <c r="X47" s="178">
        <v>9793.5</v>
      </c>
      <c r="Y47" s="178">
        <v>30.94</v>
      </c>
      <c r="Z47" s="30" t="s">
        <v>1570</v>
      </c>
      <c r="AA47">
        <v>31</v>
      </c>
    </row>
    <row r="48" spans="1:27" x14ac:dyDescent="0.25">
      <c r="Q48" s="175" t="s">
        <v>10</v>
      </c>
      <c r="R48" s="174" t="s">
        <v>11</v>
      </c>
    </row>
    <row r="49" spans="4:5" x14ac:dyDescent="0.25">
      <c r="D49" s="163"/>
      <c r="E49" s="163"/>
    </row>
  </sheetData>
  <sheetProtection password="F8CD" sheet="1" objects="1" scenarios="1"/>
  <phoneticPr fontId="14" type="noConversion"/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10"/>
  <sheetViews>
    <sheetView workbookViewId="0"/>
  </sheetViews>
  <sheetFormatPr defaultColWidth="8.85546875" defaultRowHeight="15" x14ac:dyDescent="0.25"/>
  <cols>
    <col min="9" max="9" width="10.140625" customWidth="1"/>
  </cols>
  <sheetData>
    <row r="6" spans="9:11" x14ac:dyDescent="0.25">
      <c r="I6" t="s">
        <v>1331</v>
      </c>
    </row>
    <row r="8" spans="9:11" x14ac:dyDescent="0.25">
      <c r="I8" s="63" t="s">
        <v>1332</v>
      </c>
      <c r="J8" s="63" t="s">
        <v>1333</v>
      </c>
      <c r="K8" s="63" t="s">
        <v>1334</v>
      </c>
    </row>
    <row r="9" spans="9:11" x14ac:dyDescent="0.25">
      <c r="I9" s="63">
        <v>1E-4</v>
      </c>
      <c r="J9" s="63">
        <v>6.8429000000000002</v>
      </c>
      <c r="K9" s="63">
        <v>0</v>
      </c>
    </row>
    <row r="24" spans="1:6" x14ac:dyDescent="0.25">
      <c r="D24" t="s">
        <v>227</v>
      </c>
      <c r="F24" t="s">
        <v>1184</v>
      </c>
    </row>
    <row r="25" spans="1:6" ht="105" customHeight="1" x14ac:dyDescent="0.25">
      <c r="A25" s="4" t="s">
        <v>685</v>
      </c>
      <c r="B25" s="4" t="s">
        <v>1182</v>
      </c>
      <c r="C25" s="4" t="s">
        <v>1183</v>
      </c>
      <c r="D25" s="4" t="s">
        <v>1601</v>
      </c>
      <c r="E25" s="4" t="s">
        <v>1602</v>
      </c>
      <c r="F25" s="4" t="s">
        <v>1609</v>
      </c>
    </row>
    <row r="26" spans="1:6" x14ac:dyDescent="0.25">
      <c r="A26" t="s">
        <v>686</v>
      </c>
      <c r="B26">
        <v>1700</v>
      </c>
      <c r="C26">
        <v>18225</v>
      </c>
      <c r="D26">
        <f>12.567*B26-957</f>
        <v>20406.900000000001</v>
      </c>
      <c r="E26">
        <f>11.4*B26</f>
        <v>19380</v>
      </c>
      <c r="F26">
        <f>0.0001*B26^2+6.909*B26</f>
        <v>12034.3</v>
      </c>
    </row>
    <row r="27" spans="1:6" x14ac:dyDescent="0.25">
      <c r="A27" t="s">
        <v>687</v>
      </c>
      <c r="B27">
        <v>1700</v>
      </c>
      <c r="C27">
        <v>17028</v>
      </c>
      <c r="D27">
        <f t="shared" ref="D27:D90" si="0">12.567*B27-957</f>
        <v>20406.900000000001</v>
      </c>
      <c r="E27">
        <f t="shared" ref="E27:E87" si="1">11.4*B27</f>
        <v>19380</v>
      </c>
      <c r="F27">
        <f t="shared" ref="F27:F87" si="2">0.0001*B27^2+6.909*B27</f>
        <v>12034.3</v>
      </c>
    </row>
    <row r="28" spans="1:6" x14ac:dyDescent="0.25">
      <c r="A28" t="s">
        <v>688</v>
      </c>
      <c r="B28">
        <v>2800</v>
      </c>
      <c r="C28">
        <v>25820</v>
      </c>
      <c r="D28">
        <f t="shared" si="0"/>
        <v>34230.6</v>
      </c>
      <c r="E28">
        <f t="shared" si="1"/>
        <v>31920</v>
      </c>
      <c r="F28">
        <f t="shared" si="2"/>
        <v>20129.2</v>
      </c>
    </row>
    <row r="29" spans="1:6" x14ac:dyDescent="0.25">
      <c r="A29" t="s">
        <v>689</v>
      </c>
      <c r="B29">
        <v>7000</v>
      </c>
      <c r="C29">
        <v>129420</v>
      </c>
      <c r="D29">
        <f t="shared" si="0"/>
        <v>87012</v>
      </c>
      <c r="E29">
        <f t="shared" si="1"/>
        <v>79800</v>
      </c>
      <c r="F29">
        <f t="shared" si="2"/>
        <v>53263</v>
      </c>
    </row>
    <row r="30" spans="1:6" x14ac:dyDescent="0.25">
      <c r="A30" t="s">
        <v>690</v>
      </c>
      <c r="B30">
        <v>27000</v>
      </c>
      <c r="C30">
        <v>312520</v>
      </c>
      <c r="D30">
        <f t="shared" si="0"/>
        <v>338352</v>
      </c>
      <c r="E30">
        <f t="shared" si="1"/>
        <v>307800</v>
      </c>
      <c r="F30">
        <f t="shared" si="2"/>
        <v>259443</v>
      </c>
    </row>
    <row r="31" spans="1:6" x14ac:dyDescent="0.25">
      <c r="A31" t="s">
        <v>691</v>
      </c>
      <c r="B31">
        <v>3800</v>
      </c>
      <c r="C31">
        <v>36787</v>
      </c>
      <c r="D31">
        <f t="shared" si="0"/>
        <v>46797.599999999999</v>
      </c>
      <c r="E31">
        <f t="shared" si="1"/>
        <v>43320</v>
      </c>
      <c r="F31">
        <f t="shared" si="2"/>
        <v>27698.2</v>
      </c>
    </row>
    <row r="32" spans="1:6" x14ac:dyDescent="0.25">
      <c r="A32" t="s">
        <v>920</v>
      </c>
      <c r="B32">
        <v>11000</v>
      </c>
      <c r="C32">
        <v>127900</v>
      </c>
      <c r="D32">
        <f t="shared" si="0"/>
        <v>137280</v>
      </c>
      <c r="E32">
        <f t="shared" si="1"/>
        <v>125400</v>
      </c>
      <c r="F32">
        <f t="shared" si="2"/>
        <v>88099</v>
      </c>
    </row>
    <row r="33" spans="1:6" x14ac:dyDescent="0.25">
      <c r="A33" t="s">
        <v>921</v>
      </c>
      <c r="B33">
        <v>4000</v>
      </c>
      <c r="C33">
        <v>48722</v>
      </c>
      <c r="D33">
        <f t="shared" si="0"/>
        <v>49311</v>
      </c>
      <c r="E33">
        <f t="shared" si="1"/>
        <v>45600</v>
      </c>
      <c r="F33">
        <f t="shared" si="2"/>
        <v>29236</v>
      </c>
    </row>
    <row r="34" spans="1:6" x14ac:dyDescent="0.25">
      <c r="A34" t="s">
        <v>1158</v>
      </c>
      <c r="B34">
        <v>1400</v>
      </c>
      <c r="C34">
        <v>23624</v>
      </c>
      <c r="D34">
        <f t="shared" si="0"/>
        <v>16636.8</v>
      </c>
      <c r="E34">
        <f t="shared" si="1"/>
        <v>15960</v>
      </c>
      <c r="F34">
        <f t="shared" si="2"/>
        <v>9868.6</v>
      </c>
    </row>
    <row r="35" spans="1:6" x14ac:dyDescent="0.25">
      <c r="A35" t="s">
        <v>1159</v>
      </c>
      <c r="B35">
        <v>5400</v>
      </c>
      <c r="C35">
        <v>58988</v>
      </c>
      <c r="D35">
        <f t="shared" si="0"/>
        <v>66904.800000000003</v>
      </c>
      <c r="E35">
        <f t="shared" si="1"/>
        <v>61560</v>
      </c>
      <c r="F35">
        <f t="shared" si="2"/>
        <v>40224.6</v>
      </c>
    </row>
    <row r="36" spans="1:6" x14ac:dyDescent="0.25">
      <c r="A36" t="s">
        <v>1160</v>
      </c>
      <c r="B36">
        <v>2800</v>
      </c>
      <c r="C36">
        <v>40249.300000000003</v>
      </c>
      <c r="D36">
        <f t="shared" si="0"/>
        <v>34230.6</v>
      </c>
      <c r="E36">
        <f t="shared" si="1"/>
        <v>31920</v>
      </c>
      <c r="F36">
        <f t="shared" si="2"/>
        <v>20129.2</v>
      </c>
    </row>
    <row r="37" spans="1:6" x14ac:dyDescent="0.25">
      <c r="A37" t="s">
        <v>1161</v>
      </c>
      <c r="B37">
        <v>1000</v>
      </c>
      <c r="C37">
        <v>28595</v>
      </c>
      <c r="D37">
        <f t="shared" si="0"/>
        <v>11610</v>
      </c>
      <c r="E37">
        <f t="shared" si="1"/>
        <v>11400</v>
      </c>
      <c r="F37">
        <f t="shared" si="2"/>
        <v>7009</v>
      </c>
    </row>
    <row r="38" spans="1:6" x14ac:dyDescent="0.25">
      <c r="A38" t="s">
        <v>1162</v>
      </c>
      <c r="B38">
        <v>3000</v>
      </c>
      <c r="C38">
        <v>50553</v>
      </c>
      <c r="D38">
        <f t="shared" si="0"/>
        <v>36744</v>
      </c>
      <c r="E38">
        <f t="shared" si="1"/>
        <v>34200</v>
      </c>
      <c r="F38">
        <f t="shared" si="2"/>
        <v>21627</v>
      </c>
    </row>
    <row r="39" spans="1:6" x14ac:dyDescent="0.25">
      <c r="A39" t="s">
        <v>1163</v>
      </c>
      <c r="B39">
        <v>900</v>
      </c>
      <c r="C39">
        <v>18669</v>
      </c>
      <c r="D39">
        <f t="shared" si="0"/>
        <v>10353.299999999999</v>
      </c>
      <c r="E39">
        <f t="shared" si="1"/>
        <v>10260</v>
      </c>
      <c r="F39">
        <f t="shared" si="2"/>
        <v>6299.0999999999995</v>
      </c>
    </row>
    <row r="40" spans="1:6" x14ac:dyDescent="0.25">
      <c r="A40" t="s">
        <v>1164</v>
      </c>
      <c r="B40">
        <v>1400</v>
      </c>
      <c r="C40">
        <v>52150</v>
      </c>
      <c r="D40">
        <f t="shared" si="0"/>
        <v>16636.8</v>
      </c>
      <c r="E40">
        <f t="shared" si="1"/>
        <v>15960</v>
      </c>
      <c r="F40">
        <f t="shared" si="2"/>
        <v>9868.6</v>
      </c>
    </row>
    <row r="41" spans="1:6" x14ac:dyDescent="0.25">
      <c r="A41" t="s">
        <v>1165</v>
      </c>
      <c r="B41">
        <v>2400</v>
      </c>
      <c r="C41">
        <v>45656</v>
      </c>
      <c r="D41">
        <f t="shared" si="0"/>
        <v>29203.8</v>
      </c>
      <c r="E41">
        <f t="shared" si="1"/>
        <v>27360</v>
      </c>
      <c r="F41">
        <f t="shared" si="2"/>
        <v>17157.599999999999</v>
      </c>
    </row>
    <row r="42" spans="1:6" x14ac:dyDescent="0.25">
      <c r="A42" t="s">
        <v>1166</v>
      </c>
      <c r="B42">
        <v>2300</v>
      </c>
      <c r="C42">
        <v>21166</v>
      </c>
      <c r="D42">
        <f t="shared" si="0"/>
        <v>27947.100000000002</v>
      </c>
      <c r="E42">
        <f t="shared" si="1"/>
        <v>26220</v>
      </c>
      <c r="F42">
        <f t="shared" si="2"/>
        <v>16419.699999999997</v>
      </c>
    </row>
    <row r="43" spans="1:6" x14ac:dyDescent="0.25">
      <c r="A43" t="s">
        <v>1167</v>
      </c>
      <c r="B43">
        <v>1800</v>
      </c>
      <c r="C43">
        <v>24598</v>
      </c>
      <c r="D43">
        <f t="shared" si="0"/>
        <v>21663.599999999999</v>
      </c>
      <c r="E43">
        <f t="shared" si="1"/>
        <v>20520</v>
      </c>
      <c r="F43">
        <f t="shared" si="2"/>
        <v>12760.199999999999</v>
      </c>
    </row>
    <row r="44" spans="1:6" x14ac:dyDescent="0.25">
      <c r="A44" t="s">
        <v>1168</v>
      </c>
      <c r="B44">
        <v>200</v>
      </c>
      <c r="C44">
        <v>1353.5</v>
      </c>
      <c r="D44">
        <f t="shared" si="0"/>
        <v>1556.4</v>
      </c>
      <c r="E44">
        <f t="shared" si="1"/>
        <v>2280</v>
      </c>
      <c r="F44">
        <f t="shared" si="2"/>
        <v>1385.8</v>
      </c>
    </row>
    <row r="45" spans="1:6" x14ac:dyDescent="0.25">
      <c r="A45" t="s">
        <v>1169</v>
      </c>
      <c r="B45">
        <v>350</v>
      </c>
      <c r="C45">
        <v>3004.107</v>
      </c>
      <c r="D45">
        <f t="shared" si="0"/>
        <v>3441.45</v>
      </c>
      <c r="E45">
        <f t="shared" si="1"/>
        <v>3990</v>
      </c>
      <c r="F45">
        <f t="shared" si="2"/>
        <v>2430.4</v>
      </c>
    </row>
    <row r="46" spans="1:6" x14ac:dyDescent="0.25">
      <c r="A46" t="s">
        <v>1170</v>
      </c>
      <c r="B46">
        <v>250</v>
      </c>
      <c r="C46">
        <v>20.957000000000001</v>
      </c>
      <c r="D46">
        <f t="shared" si="0"/>
        <v>2184.75</v>
      </c>
      <c r="E46">
        <f t="shared" si="1"/>
        <v>2850</v>
      </c>
      <c r="F46">
        <f t="shared" si="2"/>
        <v>1733.5</v>
      </c>
    </row>
    <row r="47" spans="1:6" x14ac:dyDescent="0.25">
      <c r="A47" t="s">
        <v>1171</v>
      </c>
      <c r="B47">
        <v>90</v>
      </c>
      <c r="C47">
        <v>10.888999999999999</v>
      </c>
      <c r="D47">
        <f t="shared" si="0"/>
        <v>174.02999999999997</v>
      </c>
      <c r="E47">
        <f t="shared" si="1"/>
        <v>1026</v>
      </c>
      <c r="F47">
        <f t="shared" si="2"/>
        <v>622.61999999999989</v>
      </c>
    </row>
    <row r="48" spans="1:6" x14ac:dyDescent="0.25">
      <c r="A48" t="s">
        <v>1172</v>
      </c>
      <c r="B48">
        <v>1500</v>
      </c>
      <c r="C48">
        <v>14002</v>
      </c>
      <c r="D48">
        <f t="shared" si="0"/>
        <v>17893.5</v>
      </c>
      <c r="E48">
        <f t="shared" si="1"/>
        <v>17100</v>
      </c>
      <c r="F48">
        <f t="shared" si="2"/>
        <v>10588.5</v>
      </c>
    </row>
    <row r="49" spans="1:6" x14ac:dyDescent="0.25">
      <c r="A49" t="s">
        <v>1173</v>
      </c>
      <c r="B49">
        <v>1200</v>
      </c>
      <c r="C49">
        <v>10079</v>
      </c>
      <c r="D49">
        <f t="shared" si="0"/>
        <v>14123.4</v>
      </c>
      <c r="E49">
        <f t="shared" si="1"/>
        <v>13680</v>
      </c>
      <c r="F49">
        <f t="shared" si="2"/>
        <v>8434.7999999999993</v>
      </c>
    </row>
    <row r="50" spans="1:6" x14ac:dyDescent="0.25">
      <c r="A50" t="s">
        <v>1174</v>
      </c>
      <c r="B50">
        <v>1700</v>
      </c>
      <c r="C50">
        <v>12414</v>
      </c>
      <c r="D50">
        <f t="shared" si="0"/>
        <v>20406.900000000001</v>
      </c>
      <c r="E50">
        <f t="shared" si="1"/>
        <v>19380</v>
      </c>
      <c r="F50">
        <f t="shared" si="2"/>
        <v>12034.3</v>
      </c>
    </row>
    <row r="51" spans="1:6" x14ac:dyDescent="0.25">
      <c r="A51" t="s">
        <v>1175</v>
      </c>
      <c r="B51">
        <v>600</v>
      </c>
      <c r="C51">
        <v>3858.3</v>
      </c>
      <c r="D51">
        <f t="shared" si="0"/>
        <v>6583.2</v>
      </c>
      <c r="E51">
        <f t="shared" si="1"/>
        <v>6840</v>
      </c>
      <c r="F51">
        <f t="shared" si="2"/>
        <v>4181.3999999999996</v>
      </c>
    </row>
    <row r="52" spans="1:6" x14ac:dyDescent="0.25">
      <c r="A52" t="s">
        <v>1176</v>
      </c>
      <c r="B52">
        <v>700</v>
      </c>
      <c r="C52">
        <v>4634.3</v>
      </c>
      <c r="D52">
        <f t="shared" si="0"/>
        <v>7839.9</v>
      </c>
      <c r="E52">
        <f t="shared" si="1"/>
        <v>7980</v>
      </c>
      <c r="F52">
        <f t="shared" si="2"/>
        <v>4885.3</v>
      </c>
    </row>
    <row r="53" spans="1:6" x14ac:dyDescent="0.25">
      <c r="A53" t="s">
        <v>1177</v>
      </c>
      <c r="B53">
        <v>600</v>
      </c>
      <c r="C53">
        <v>18.259</v>
      </c>
      <c r="D53">
        <f t="shared" si="0"/>
        <v>6583.2</v>
      </c>
      <c r="E53">
        <f t="shared" si="1"/>
        <v>6840</v>
      </c>
      <c r="F53">
        <f t="shared" si="2"/>
        <v>4181.3999999999996</v>
      </c>
    </row>
    <row r="54" spans="1:6" x14ac:dyDescent="0.25">
      <c r="A54" t="s">
        <v>1178</v>
      </c>
      <c r="B54">
        <v>1200</v>
      </c>
      <c r="C54">
        <v>43.817999999999998</v>
      </c>
      <c r="D54">
        <f t="shared" si="0"/>
        <v>14123.4</v>
      </c>
      <c r="E54">
        <f t="shared" si="1"/>
        <v>13680</v>
      </c>
      <c r="F54">
        <f t="shared" si="2"/>
        <v>8434.7999999999993</v>
      </c>
    </row>
    <row r="55" spans="1:6" x14ac:dyDescent="0.25">
      <c r="A55" t="s">
        <v>1179</v>
      </c>
      <c r="B55">
        <v>2200</v>
      </c>
      <c r="C55">
        <v>14140</v>
      </c>
      <c r="D55">
        <f t="shared" si="0"/>
        <v>26690.400000000001</v>
      </c>
      <c r="E55">
        <f t="shared" si="1"/>
        <v>25080</v>
      </c>
      <c r="F55">
        <f t="shared" si="2"/>
        <v>15683.8</v>
      </c>
    </row>
    <row r="56" spans="1:6" x14ac:dyDescent="0.25">
      <c r="A56" t="s">
        <v>1180</v>
      </c>
      <c r="B56">
        <v>51000</v>
      </c>
      <c r="C56">
        <v>729900</v>
      </c>
      <c r="D56">
        <f t="shared" si="0"/>
        <v>639960</v>
      </c>
      <c r="E56">
        <f t="shared" si="1"/>
        <v>581400</v>
      </c>
      <c r="F56">
        <f t="shared" si="2"/>
        <v>612459</v>
      </c>
    </row>
    <row r="57" spans="1:6" x14ac:dyDescent="0.25">
      <c r="A57" t="s">
        <v>1181</v>
      </c>
      <c r="B57">
        <v>38000</v>
      </c>
      <c r="C57">
        <v>369700</v>
      </c>
      <c r="D57">
        <f t="shared" si="0"/>
        <v>476589</v>
      </c>
      <c r="E57">
        <f t="shared" si="1"/>
        <v>433200</v>
      </c>
      <c r="F57">
        <f t="shared" si="2"/>
        <v>406942</v>
      </c>
    </row>
    <row r="58" spans="1:6" x14ac:dyDescent="0.25">
      <c r="A58" s="162"/>
      <c r="B58" s="162"/>
      <c r="C58" s="162"/>
    </row>
    <row r="59" spans="1:6" x14ac:dyDescent="0.25">
      <c r="A59" s="162"/>
      <c r="B59" s="162"/>
      <c r="C59" s="162"/>
    </row>
    <row r="60" spans="1:6" x14ac:dyDescent="0.25">
      <c r="A60" s="162" t="s">
        <v>1390</v>
      </c>
      <c r="B60" s="162">
        <v>581</v>
      </c>
      <c r="C60" s="162">
        <v>4730</v>
      </c>
      <c r="D60">
        <f t="shared" si="0"/>
        <v>6344.4269999999997</v>
      </c>
      <c r="E60">
        <f t="shared" si="1"/>
        <v>6623.4000000000005</v>
      </c>
      <c r="F60">
        <f t="shared" si="2"/>
        <v>4047.8851</v>
      </c>
    </row>
    <row r="61" spans="1:6" x14ac:dyDescent="0.25">
      <c r="A61" s="162" t="s">
        <v>1391</v>
      </c>
      <c r="B61" s="162">
        <v>2689</v>
      </c>
      <c r="C61" s="162">
        <v>17000</v>
      </c>
      <c r="D61">
        <f t="shared" si="0"/>
        <v>32835.663</v>
      </c>
      <c r="E61">
        <f t="shared" si="1"/>
        <v>30654.600000000002</v>
      </c>
      <c r="F61">
        <f t="shared" si="2"/>
        <v>19301.373100000001</v>
      </c>
    </row>
    <row r="62" spans="1:6" x14ac:dyDescent="0.25">
      <c r="A62" s="162" t="s">
        <v>1392</v>
      </c>
      <c r="B62" s="162">
        <v>525</v>
      </c>
      <c r="C62" s="162">
        <v>3160</v>
      </c>
      <c r="D62">
        <f t="shared" si="0"/>
        <v>5640.6750000000002</v>
      </c>
      <c r="E62">
        <f t="shared" si="1"/>
        <v>5985</v>
      </c>
      <c r="F62">
        <f t="shared" si="2"/>
        <v>3654.7874999999999</v>
      </c>
    </row>
    <row r="63" spans="1:6" x14ac:dyDescent="0.25">
      <c r="A63" s="162" t="s">
        <v>1393</v>
      </c>
      <c r="B63" s="162">
        <v>500</v>
      </c>
      <c r="C63" s="162">
        <v>2540</v>
      </c>
      <c r="D63">
        <f t="shared" si="0"/>
        <v>5326.5</v>
      </c>
      <c r="E63">
        <f t="shared" si="1"/>
        <v>5700</v>
      </c>
      <c r="F63">
        <f t="shared" si="2"/>
        <v>3479.5</v>
      </c>
    </row>
    <row r="64" spans="1:6" x14ac:dyDescent="0.25">
      <c r="A64" s="162" t="s">
        <v>1394</v>
      </c>
      <c r="B64" s="162">
        <v>6500</v>
      </c>
      <c r="C64" s="162">
        <v>48800</v>
      </c>
      <c r="D64">
        <f t="shared" si="0"/>
        <v>80728.5</v>
      </c>
      <c r="E64">
        <f t="shared" si="1"/>
        <v>74100</v>
      </c>
      <c r="F64">
        <f t="shared" si="2"/>
        <v>49133.5</v>
      </c>
    </row>
    <row r="65" spans="1:6" x14ac:dyDescent="0.25">
      <c r="A65" s="162" t="s">
        <v>1395</v>
      </c>
      <c r="B65" s="162">
        <v>400</v>
      </c>
      <c r="C65" s="162">
        <v>2040</v>
      </c>
      <c r="D65">
        <f t="shared" si="0"/>
        <v>4069.8</v>
      </c>
      <c r="E65">
        <f t="shared" si="1"/>
        <v>4560</v>
      </c>
      <c r="F65">
        <f t="shared" si="2"/>
        <v>2779.6</v>
      </c>
    </row>
    <row r="66" spans="1:6" x14ac:dyDescent="0.25">
      <c r="A66" s="162" t="s">
        <v>1396</v>
      </c>
      <c r="B66" s="162">
        <v>2000</v>
      </c>
      <c r="C66" s="162">
        <v>14000</v>
      </c>
      <c r="D66">
        <f t="shared" si="0"/>
        <v>24177</v>
      </c>
      <c r="E66">
        <f t="shared" si="1"/>
        <v>22800</v>
      </c>
      <c r="F66">
        <f t="shared" si="2"/>
        <v>14218</v>
      </c>
    </row>
    <row r="67" spans="1:6" x14ac:dyDescent="0.25">
      <c r="A67" s="162" t="s">
        <v>1397</v>
      </c>
      <c r="B67" s="162">
        <v>500</v>
      </c>
      <c r="C67" s="162">
        <v>2510</v>
      </c>
      <c r="D67">
        <f t="shared" si="0"/>
        <v>5326.5</v>
      </c>
      <c r="E67">
        <f t="shared" si="1"/>
        <v>5700</v>
      </c>
      <c r="F67">
        <f t="shared" si="2"/>
        <v>3479.5</v>
      </c>
    </row>
    <row r="68" spans="1:6" x14ac:dyDescent="0.25">
      <c r="A68" s="162" t="s">
        <v>1398</v>
      </c>
      <c r="B68" s="162">
        <v>700</v>
      </c>
      <c r="C68" s="162">
        <v>3440</v>
      </c>
      <c r="D68">
        <f t="shared" si="0"/>
        <v>7839.9</v>
      </c>
      <c r="E68">
        <f t="shared" si="1"/>
        <v>7980</v>
      </c>
      <c r="F68">
        <f t="shared" si="2"/>
        <v>4885.3</v>
      </c>
    </row>
    <row r="69" spans="1:6" x14ac:dyDescent="0.25">
      <c r="A69" s="162" t="s">
        <v>1399</v>
      </c>
      <c r="B69" s="162">
        <v>2300</v>
      </c>
      <c r="C69" s="162">
        <v>1250</v>
      </c>
      <c r="D69">
        <f t="shared" si="0"/>
        <v>27947.100000000002</v>
      </c>
      <c r="E69">
        <f t="shared" si="1"/>
        <v>26220</v>
      </c>
      <c r="F69">
        <f t="shared" si="2"/>
        <v>16419.699999999997</v>
      </c>
    </row>
    <row r="70" spans="1:6" x14ac:dyDescent="0.25">
      <c r="A70" s="162" t="s">
        <v>1400</v>
      </c>
      <c r="B70" s="162">
        <v>2700</v>
      </c>
      <c r="C70" s="162">
        <v>23300</v>
      </c>
      <c r="D70">
        <f t="shared" si="0"/>
        <v>32973.9</v>
      </c>
      <c r="E70">
        <f t="shared" si="1"/>
        <v>30780</v>
      </c>
      <c r="F70">
        <f t="shared" si="2"/>
        <v>19383.3</v>
      </c>
    </row>
    <row r="71" spans="1:6" x14ac:dyDescent="0.25">
      <c r="A71" s="10" t="s">
        <v>1401</v>
      </c>
      <c r="B71" s="10">
        <v>14000</v>
      </c>
      <c r="C71" s="10">
        <v>124000</v>
      </c>
      <c r="D71">
        <f t="shared" si="0"/>
        <v>174981</v>
      </c>
      <c r="E71">
        <f t="shared" si="1"/>
        <v>159600</v>
      </c>
      <c r="F71">
        <f t="shared" si="2"/>
        <v>116326</v>
      </c>
    </row>
    <row r="72" spans="1:6" x14ac:dyDescent="0.25">
      <c r="A72" s="10" t="s">
        <v>1402</v>
      </c>
      <c r="B72" s="10">
        <v>1786</v>
      </c>
      <c r="C72" s="10">
        <v>11400</v>
      </c>
      <c r="D72">
        <f t="shared" si="0"/>
        <v>21487.662</v>
      </c>
      <c r="E72">
        <f t="shared" si="1"/>
        <v>20360.400000000001</v>
      </c>
      <c r="F72">
        <f t="shared" si="2"/>
        <v>12658.453600000001</v>
      </c>
    </row>
    <row r="73" spans="1:6" x14ac:dyDescent="0.25">
      <c r="A73" s="10" t="s">
        <v>1403</v>
      </c>
      <c r="B73" s="10">
        <v>6204</v>
      </c>
      <c r="C73" s="10">
        <v>38300</v>
      </c>
      <c r="D73" s="10">
        <f t="shared" si="0"/>
        <v>77008.668000000005</v>
      </c>
      <c r="E73">
        <f t="shared" si="1"/>
        <v>70725.600000000006</v>
      </c>
      <c r="F73">
        <f t="shared" si="2"/>
        <v>46712.397600000004</v>
      </c>
    </row>
    <row r="74" spans="1:6" x14ac:dyDescent="0.25">
      <c r="A74" s="10" t="s">
        <v>1404</v>
      </c>
      <c r="B74" s="10">
        <v>5100</v>
      </c>
      <c r="C74" s="10">
        <v>28600</v>
      </c>
      <c r="D74" s="10">
        <f t="shared" si="0"/>
        <v>63134.700000000004</v>
      </c>
      <c r="E74">
        <f t="shared" si="1"/>
        <v>58140</v>
      </c>
      <c r="F74">
        <f t="shared" si="2"/>
        <v>37836.9</v>
      </c>
    </row>
    <row r="75" spans="1:6" x14ac:dyDescent="0.25">
      <c r="A75" s="10" t="s">
        <v>1405</v>
      </c>
      <c r="B75" s="10">
        <v>24000</v>
      </c>
      <c r="C75" s="10">
        <v>175000</v>
      </c>
      <c r="D75" s="10">
        <f t="shared" si="0"/>
        <v>300651</v>
      </c>
      <c r="E75">
        <f t="shared" si="1"/>
        <v>273600</v>
      </c>
      <c r="F75">
        <f t="shared" si="2"/>
        <v>223416</v>
      </c>
    </row>
    <row r="76" spans="1:6" x14ac:dyDescent="0.25">
      <c r="A76" s="10" t="s">
        <v>1406</v>
      </c>
      <c r="B76" s="10">
        <v>2000</v>
      </c>
      <c r="C76" s="10">
        <v>12200</v>
      </c>
      <c r="D76" s="10">
        <f t="shared" si="0"/>
        <v>24177</v>
      </c>
      <c r="E76">
        <f t="shared" si="1"/>
        <v>22800</v>
      </c>
      <c r="F76">
        <f t="shared" si="2"/>
        <v>14218</v>
      </c>
    </row>
    <row r="77" spans="1:6" x14ac:dyDescent="0.25">
      <c r="A77" s="10" t="s">
        <v>1407</v>
      </c>
      <c r="B77" s="10">
        <v>1000</v>
      </c>
      <c r="C77" s="10">
        <v>8420</v>
      </c>
      <c r="D77" s="10">
        <f t="shared" si="0"/>
        <v>11610</v>
      </c>
      <c r="E77">
        <f t="shared" si="1"/>
        <v>11400</v>
      </c>
      <c r="F77">
        <f t="shared" si="2"/>
        <v>7009</v>
      </c>
    </row>
    <row r="78" spans="1:6" x14ac:dyDescent="0.25">
      <c r="A78" s="10" t="s">
        <v>1619</v>
      </c>
      <c r="B78" s="10">
        <v>3000</v>
      </c>
      <c r="C78" s="10">
        <v>17300</v>
      </c>
      <c r="D78" s="10">
        <f t="shared" si="0"/>
        <v>36744</v>
      </c>
      <c r="E78">
        <f t="shared" si="1"/>
        <v>34200</v>
      </c>
      <c r="F78">
        <f t="shared" si="2"/>
        <v>21627</v>
      </c>
    </row>
    <row r="79" spans="1:6" x14ac:dyDescent="0.25">
      <c r="A79" s="10" t="s">
        <v>1004</v>
      </c>
      <c r="B79" s="10">
        <v>15000</v>
      </c>
      <c r="C79" s="10">
        <v>140000</v>
      </c>
      <c r="D79" s="10">
        <f t="shared" si="0"/>
        <v>187548</v>
      </c>
      <c r="E79">
        <f t="shared" si="1"/>
        <v>171000</v>
      </c>
      <c r="F79">
        <f t="shared" si="2"/>
        <v>126135</v>
      </c>
    </row>
    <row r="80" spans="1:6" x14ac:dyDescent="0.25">
      <c r="A80" s="10" t="s">
        <v>1005</v>
      </c>
      <c r="B80" s="10">
        <v>1300</v>
      </c>
      <c r="C80" s="10">
        <v>8060</v>
      </c>
      <c r="D80" s="10">
        <f t="shared" si="0"/>
        <v>15380.1</v>
      </c>
      <c r="E80">
        <f t="shared" si="1"/>
        <v>14820</v>
      </c>
      <c r="F80">
        <f t="shared" si="2"/>
        <v>9150.6999999999989</v>
      </c>
    </row>
    <row r="81" spans="1:7" x14ac:dyDescent="0.25">
      <c r="A81" s="10" t="s">
        <v>1006</v>
      </c>
      <c r="B81" s="10">
        <v>920</v>
      </c>
      <c r="C81" s="10">
        <v>4990</v>
      </c>
      <c r="D81" s="10">
        <f t="shared" si="0"/>
        <v>10604.64</v>
      </c>
      <c r="E81">
        <f t="shared" si="1"/>
        <v>10488</v>
      </c>
      <c r="F81">
        <f t="shared" si="2"/>
        <v>6440.92</v>
      </c>
    </row>
    <row r="82" spans="1:7" x14ac:dyDescent="0.25">
      <c r="A82" s="30" t="s">
        <v>169</v>
      </c>
      <c r="B82" s="16">
        <v>1300</v>
      </c>
      <c r="C82" s="22">
        <v>4383.1000000000004</v>
      </c>
      <c r="D82" s="10">
        <f t="shared" si="0"/>
        <v>15380.1</v>
      </c>
      <c r="E82">
        <f t="shared" si="1"/>
        <v>14820</v>
      </c>
      <c r="F82">
        <f t="shared" si="2"/>
        <v>9150.6999999999989</v>
      </c>
      <c r="G82" s="22"/>
    </row>
    <row r="83" spans="1:7" x14ac:dyDescent="0.25">
      <c r="A83" s="138" t="s">
        <v>170</v>
      </c>
      <c r="B83" s="138">
        <v>600</v>
      </c>
      <c r="C83" s="144">
        <v>20197</v>
      </c>
      <c r="D83" s="10">
        <f t="shared" si="0"/>
        <v>6583.2</v>
      </c>
      <c r="E83">
        <f t="shared" si="1"/>
        <v>6840</v>
      </c>
      <c r="F83">
        <f t="shared" si="2"/>
        <v>4181.3999999999996</v>
      </c>
      <c r="G83" s="144"/>
    </row>
    <row r="84" spans="1:7" x14ac:dyDescent="0.25">
      <c r="A84" s="30" t="s">
        <v>171</v>
      </c>
      <c r="B84" s="16">
        <v>280</v>
      </c>
      <c r="C84" s="22">
        <v>19123</v>
      </c>
      <c r="D84" s="10">
        <f t="shared" si="0"/>
        <v>2561.7600000000002</v>
      </c>
      <c r="E84">
        <f t="shared" si="1"/>
        <v>3192</v>
      </c>
      <c r="F84">
        <f t="shared" si="2"/>
        <v>1942.36</v>
      </c>
      <c r="G84" s="22"/>
    </row>
    <row r="85" spans="1:7" x14ac:dyDescent="0.25">
      <c r="A85" s="16" t="s">
        <v>521</v>
      </c>
      <c r="B85" s="16">
        <v>600</v>
      </c>
      <c r="C85" s="94">
        <v>2700</v>
      </c>
      <c r="D85" s="10">
        <f t="shared" si="0"/>
        <v>6583.2</v>
      </c>
      <c r="E85">
        <f t="shared" si="1"/>
        <v>6840</v>
      </c>
      <c r="F85">
        <f t="shared" si="2"/>
        <v>4181.3999999999996</v>
      </c>
      <c r="G85" s="94"/>
    </row>
    <row r="86" spans="1:7" x14ac:dyDescent="0.25">
      <c r="A86" s="16" t="s">
        <v>522</v>
      </c>
      <c r="B86" s="16">
        <v>1200</v>
      </c>
      <c r="C86" s="22">
        <v>757.26</v>
      </c>
      <c r="D86" s="10">
        <f t="shared" si="0"/>
        <v>14123.4</v>
      </c>
      <c r="E86">
        <f t="shared" si="1"/>
        <v>13680</v>
      </c>
      <c r="F86">
        <f t="shared" si="2"/>
        <v>8434.7999999999993</v>
      </c>
      <c r="G86" s="22"/>
    </row>
    <row r="87" spans="1:7" x14ac:dyDescent="0.25">
      <c r="A87" s="16" t="s">
        <v>523</v>
      </c>
      <c r="B87" s="16">
        <v>2200</v>
      </c>
      <c r="C87" s="22">
        <v>10944</v>
      </c>
      <c r="D87" s="10">
        <f t="shared" si="0"/>
        <v>26690.400000000001</v>
      </c>
      <c r="E87">
        <f t="shared" si="1"/>
        <v>25080</v>
      </c>
      <c r="F87">
        <f t="shared" si="2"/>
        <v>15683.8</v>
      </c>
      <c r="G87" s="22"/>
    </row>
    <row r="88" spans="1:7" x14ac:dyDescent="0.25">
      <c r="A88" s="16" t="s">
        <v>307</v>
      </c>
      <c r="B88" s="16">
        <v>2300</v>
      </c>
      <c r="C88" s="22">
        <v>13649</v>
      </c>
      <c r="D88" s="10">
        <f t="shared" si="0"/>
        <v>27947.100000000002</v>
      </c>
      <c r="E88">
        <f t="shared" ref="E88:E98" si="3">11.4*B88</f>
        <v>26220</v>
      </c>
      <c r="F88">
        <f t="shared" ref="F88:F98" si="4">0.0001*B88^2+6.909*B88</f>
        <v>16419.699999999997</v>
      </c>
      <c r="G88" s="22"/>
    </row>
    <row r="89" spans="1:7" x14ac:dyDescent="0.25">
      <c r="A89" s="16" t="s">
        <v>234</v>
      </c>
      <c r="B89" s="16">
        <v>760</v>
      </c>
      <c r="C89" s="22">
        <v>4070.8</v>
      </c>
      <c r="D89" s="10">
        <f t="shared" si="0"/>
        <v>8593.92</v>
      </c>
      <c r="E89">
        <f t="shared" si="3"/>
        <v>8664</v>
      </c>
      <c r="F89">
        <f t="shared" si="4"/>
        <v>5308.6</v>
      </c>
      <c r="G89" s="22"/>
    </row>
    <row r="90" spans="1:7" x14ac:dyDescent="0.25">
      <c r="A90" s="16" t="s">
        <v>72</v>
      </c>
      <c r="B90" s="16">
        <v>14000</v>
      </c>
      <c r="C90" s="22">
        <v>124420</v>
      </c>
      <c r="D90" s="10">
        <f t="shared" si="0"/>
        <v>174981</v>
      </c>
      <c r="E90">
        <f t="shared" si="3"/>
        <v>159600</v>
      </c>
      <c r="F90">
        <f t="shared" si="4"/>
        <v>116326</v>
      </c>
      <c r="G90" s="22"/>
    </row>
    <row r="91" spans="1:7" x14ac:dyDescent="0.25">
      <c r="A91" s="16" t="s">
        <v>74</v>
      </c>
      <c r="B91" s="16">
        <v>3600</v>
      </c>
      <c r="C91" s="22">
        <v>32411</v>
      </c>
      <c r="D91" s="10">
        <f t="shared" ref="D91:D98" si="5">12.567*B91-957</f>
        <v>44284.2</v>
      </c>
      <c r="E91">
        <f t="shared" si="3"/>
        <v>41040</v>
      </c>
      <c r="F91">
        <f t="shared" si="4"/>
        <v>26168.399999999998</v>
      </c>
      <c r="G91" s="22"/>
    </row>
    <row r="92" spans="1:7" x14ac:dyDescent="0.25">
      <c r="A92" s="16" t="s">
        <v>91</v>
      </c>
      <c r="B92" s="16">
        <v>700</v>
      </c>
      <c r="C92" s="22">
        <v>3148.4</v>
      </c>
      <c r="D92" s="10">
        <f t="shared" si="5"/>
        <v>7839.9</v>
      </c>
      <c r="E92">
        <f t="shared" si="3"/>
        <v>7980</v>
      </c>
      <c r="F92">
        <f t="shared" si="4"/>
        <v>4885.3</v>
      </c>
      <c r="G92" s="22"/>
    </row>
    <row r="93" spans="1:7" x14ac:dyDescent="0.25">
      <c r="A93" s="16" t="s">
        <v>93</v>
      </c>
      <c r="B93" s="16">
        <v>3900</v>
      </c>
      <c r="C93" s="22">
        <v>21500</v>
      </c>
      <c r="D93" s="10">
        <f t="shared" si="5"/>
        <v>48054.3</v>
      </c>
      <c r="E93">
        <f t="shared" si="3"/>
        <v>44460</v>
      </c>
      <c r="F93">
        <f t="shared" si="4"/>
        <v>28466.1</v>
      </c>
      <c r="G93" s="22"/>
    </row>
    <row r="94" spans="1:7" x14ac:dyDescent="0.25">
      <c r="A94" s="16" t="s">
        <v>94</v>
      </c>
      <c r="B94" s="16">
        <v>736</v>
      </c>
      <c r="C94" s="22">
        <v>6931.7</v>
      </c>
      <c r="D94" s="10">
        <f t="shared" si="5"/>
        <v>8292.3119999999999</v>
      </c>
      <c r="E94">
        <f t="shared" si="3"/>
        <v>8390.4</v>
      </c>
      <c r="F94">
        <f t="shared" si="4"/>
        <v>5139.1935999999996</v>
      </c>
      <c r="G94" s="22"/>
    </row>
    <row r="95" spans="1:7" x14ac:dyDescent="0.25">
      <c r="A95" s="16" t="s">
        <v>129</v>
      </c>
      <c r="B95" s="16">
        <v>900</v>
      </c>
      <c r="C95" s="22">
        <v>4809</v>
      </c>
      <c r="D95" s="10">
        <f t="shared" si="5"/>
        <v>10353.299999999999</v>
      </c>
      <c r="E95">
        <f t="shared" si="3"/>
        <v>10260</v>
      </c>
      <c r="F95">
        <f t="shared" si="4"/>
        <v>6299.0999999999995</v>
      </c>
      <c r="G95" s="22"/>
    </row>
    <row r="96" spans="1:7" x14ac:dyDescent="0.25">
      <c r="A96" s="16" t="s">
        <v>130</v>
      </c>
      <c r="B96" s="16">
        <v>700</v>
      </c>
      <c r="C96" s="22">
        <v>18.765999999999998</v>
      </c>
      <c r="D96" s="10">
        <f t="shared" si="5"/>
        <v>7839.9</v>
      </c>
      <c r="E96">
        <f t="shared" si="3"/>
        <v>7980</v>
      </c>
      <c r="F96">
        <f t="shared" si="4"/>
        <v>4885.3</v>
      </c>
      <c r="G96" s="22"/>
    </row>
    <row r="97" spans="1:7" x14ac:dyDescent="0.25">
      <c r="A97" s="16" t="s">
        <v>131</v>
      </c>
      <c r="B97" s="16">
        <v>6000</v>
      </c>
      <c r="C97" s="22">
        <v>28276</v>
      </c>
      <c r="D97" s="10">
        <f t="shared" si="5"/>
        <v>74445</v>
      </c>
      <c r="E97">
        <f t="shared" si="3"/>
        <v>68400</v>
      </c>
      <c r="F97">
        <f t="shared" si="4"/>
        <v>45054</v>
      </c>
      <c r="G97" s="22"/>
    </row>
    <row r="98" spans="1:7" x14ac:dyDescent="0.25">
      <c r="A98" s="16" t="s">
        <v>132</v>
      </c>
      <c r="B98" s="16">
        <v>7300</v>
      </c>
      <c r="C98" s="22">
        <v>47075</v>
      </c>
      <c r="D98" s="10">
        <f t="shared" si="5"/>
        <v>90782.1</v>
      </c>
      <c r="E98">
        <f t="shared" si="3"/>
        <v>83220</v>
      </c>
      <c r="F98">
        <f t="shared" si="4"/>
        <v>55764.7</v>
      </c>
      <c r="G98" s="22"/>
    </row>
    <row r="99" spans="1:7" x14ac:dyDescent="0.25">
      <c r="A99" s="10"/>
      <c r="B99" s="10"/>
      <c r="C99" s="10"/>
      <c r="D99" s="10"/>
    </row>
    <row r="100" spans="1:7" x14ac:dyDescent="0.25">
      <c r="A100" s="10"/>
      <c r="B100" s="10"/>
      <c r="C100" s="10"/>
      <c r="D100" s="10"/>
    </row>
    <row r="101" spans="1:7" x14ac:dyDescent="0.25">
      <c r="A101" s="10"/>
      <c r="B101" s="10"/>
      <c r="C101" s="10"/>
      <c r="D101" s="10"/>
    </row>
    <row r="102" spans="1:7" x14ac:dyDescent="0.25">
      <c r="A102" s="10"/>
      <c r="B102" s="10"/>
      <c r="C102" s="10"/>
      <c r="D102" s="10"/>
    </row>
    <row r="103" spans="1:7" x14ac:dyDescent="0.25">
      <c r="A103" s="10"/>
      <c r="B103" s="10"/>
      <c r="C103" s="10"/>
      <c r="D103" s="10"/>
    </row>
    <row r="104" spans="1:7" x14ac:dyDescent="0.25">
      <c r="A104" s="10"/>
      <c r="B104" s="10"/>
      <c r="C104" s="10"/>
      <c r="D104" s="10"/>
    </row>
    <row r="105" spans="1:7" x14ac:dyDescent="0.25">
      <c r="A105" s="10"/>
      <c r="B105" s="10"/>
      <c r="C105" s="10"/>
      <c r="D105" s="10"/>
    </row>
    <row r="106" spans="1:7" x14ac:dyDescent="0.25">
      <c r="A106" s="10"/>
      <c r="B106" s="10"/>
      <c r="C106" s="10"/>
      <c r="D106" s="10"/>
    </row>
    <row r="107" spans="1:7" x14ac:dyDescent="0.25">
      <c r="A107" s="10"/>
      <c r="B107" s="10"/>
      <c r="C107" s="10"/>
      <c r="D107" s="10"/>
    </row>
    <row r="108" spans="1:7" x14ac:dyDescent="0.25">
      <c r="A108" s="10"/>
      <c r="B108" s="10"/>
      <c r="C108" s="10"/>
      <c r="D108" s="10"/>
    </row>
    <row r="109" spans="1:7" x14ac:dyDescent="0.25">
      <c r="A109" s="10"/>
      <c r="B109" s="10"/>
      <c r="C109" s="10"/>
      <c r="D109" s="10"/>
    </row>
    <row r="110" spans="1:7" x14ac:dyDescent="0.25">
      <c r="A110" s="10"/>
      <c r="B110" s="10"/>
      <c r="C110" s="10"/>
      <c r="D110" s="10"/>
    </row>
  </sheetData>
  <sheetProtection password="F8CD" sheet="1" objects="1" scenarios="1"/>
  <phoneticPr fontId="9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4"/>
  <sheetViews>
    <sheetView view="pageLayout" topLeftCell="E1" workbookViewId="0">
      <selection activeCell="F12" sqref="F12"/>
    </sheetView>
  </sheetViews>
  <sheetFormatPr defaultColWidth="11.42578125" defaultRowHeight="15" x14ac:dyDescent="0.25"/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s="174" customFormat="1" x14ac:dyDescent="0.25">
      <c r="A2" s="16" t="s">
        <v>21</v>
      </c>
      <c r="B2" s="27">
        <v>41433</v>
      </c>
      <c r="C2" s="16" t="s">
        <v>1134</v>
      </c>
      <c r="D2" s="16">
        <v>630</v>
      </c>
      <c r="E2" s="16" t="s">
        <v>785</v>
      </c>
      <c r="F2" s="16" t="s">
        <v>1625</v>
      </c>
      <c r="G2" s="16" t="s">
        <v>696</v>
      </c>
      <c r="H2" s="16">
        <v>83002</v>
      </c>
      <c r="I2" s="16">
        <v>16359</v>
      </c>
      <c r="J2" s="33"/>
      <c r="K2" s="33"/>
      <c r="L2" s="18"/>
      <c r="M2" s="26">
        <f>'CPS &gt; Bq'!$I$9*$D2^2+'CPS &gt; Bq'!$J$9*$D2+'CPS &gt; Bq'!$K$9</f>
        <v>4350.7169999999996</v>
      </c>
      <c r="N2" s="16" t="str">
        <f>A2</f>
        <v>DBP 40 01</v>
      </c>
      <c r="O2" s="25"/>
      <c r="P2" s="25"/>
      <c r="Q2" s="168"/>
      <c r="R2" s="167"/>
      <c r="S2" s="167"/>
      <c r="T2" s="167"/>
      <c r="U2" s="167"/>
      <c r="V2" s="167"/>
      <c r="W2" s="167"/>
      <c r="X2" s="167"/>
      <c r="Y2" s="167"/>
      <c r="Z2" s="55"/>
    </row>
    <row r="3" spans="1:26" x14ac:dyDescent="0.25">
      <c r="A3" s="16" t="s">
        <v>22</v>
      </c>
      <c r="B3" s="27">
        <v>41433</v>
      </c>
      <c r="C3" s="16" t="s">
        <v>1134</v>
      </c>
      <c r="D3">
        <v>568</v>
      </c>
      <c r="E3" s="191" t="s">
        <v>785</v>
      </c>
      <c r="F3" s="16" t="s">
        <v>1625</v>
      </c>
      <c r="G3" s="192" t="s">
        <v>696</v>
      </c>
      <c r="H3" s="16">
        <v>83006</v>
      </c>
      <c r="I3" s="16">
        <v>16372</v>
      </c>
      <c r="J3" s="16"/>
      <c r="K3" s="16"/>
      <c r="L3" s="16"/>
      <c r="M3" s="26">
        <f>'CPS &gt; Bq'!$I$9*$D3^2+'CPS &gt; Bq'!$J$9*$D3+'CPS &gt; Bq'!$K$9</f>
        <v>3919.0296000000003</v>
      </c>
      <c r="N3" s="16" t="str">
        <f>A3</f>
        <v>DBP 40 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x14ac:dyDescent="0.25">
      <c r="A4" s="16"/>
      <c r="B4" s="27"/>
      <c r="C4" s="16"/>
      <c r="D4" s="16"/>
      <c r="E4" s="16"/>
      <c r="F4" s="16"/>
      <c r="G4" s="19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</sheetData>
  <phoneticPr fontId="14" type="noConversion"/>
  <pageMargins left="0.75000000000000011" right="0.75000000000000011" top="1" bottom="1" header="0.5" footer="0.5"/>
  <pageSetup paperSize="9" scale="45" orientation="landscape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"/>
  <sheetViews>
    <sheetView view="pageLayout" topLeftCell="D1" workbookViewId="0">
      <selection activeCell="G15" sqref="G15"/>
    </sheetView>
  </sheetViews>
  <sheetFormatPr defaultColWidth="11.42578125" defaultRowHeight="15" x14ac:dyDescent="0.25"/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s="174" customFormat="1" ht="27" customHeight="1" x14ac:dyDescent="0.25">
      <c r="A2" s="16" t="s">
        <v>1623</v>
      </c>
      <c r="B2" s="27">
        <v>41436</v>
      </c>
      <c r="C2" s="16" t="s">
        <v>1134</v>
      </c>
      <c r="D2" s="16">
        <v>500</v>
      </c>
      <c r="E2" s="12" t="s">
        <v>1621</v>
      </c>
      <c r="F2" s="16"/>
      <c r="G2" s="16"/>
      <c r="H2" s="16"/>
      <c r="I2" s="16"/>
      <c r="J2" s="33"/>
      <c r="K2" s="33"/>
      <c r="L2" s="18"/>
      <c r="M2" s="26">
        <f>'CPS &gt; Bq'!$I$9*$D2^2+'CPS &gt; Bq'!$J$9*$D2+'CPS &gt; Bq'!$K$9</f>
        <v>3446.4500000000003</v>
      </c>
      <c r="N2" s="16" t="str">
        <f>A2</f>
        <v>DBP 41 01</v>
      </c>
      <c r="O2" s="25"/>
      <c r="P2" s="25"/>
      <c r="Q2" s="168"/>
      <c r="R2" s="167"/>
      <c r="S2" s="167"/>
      <c r="T2" s="167"/>
      <c r="U2" s="167"/>
      <c r="V2" s="167"/>
      <c r="W2" s="167"/>
      <c r="X2" s="167"/>
      <c r="Y2" s="167"/>
      <c r="Z2" s="55"/>
    </row>
    <row r="3" spans="1:26" ht="41.1" customHeight="1" x14ac:dyDescent="0.25">
      <c r="A3" s="16" t="s">
        <v>1624</v>
      </c>
      <c r="B3" s="27">
        <v>41436</v>
      </c>
      <c r="C3" s="16" t="s">
        <v>1134</v>
      </c>
      <c r="D3" s="16">
        <v>310</v>
      </c>
      <c r="E3" s="12" t="s">
        <v>1622</v>
      </c>
      <c r="F3" s="16"/>
      <c r="G3" s="16"/>
      <c r="H3" s="16"/>
      <c r="I3" s="16"/>
      <c r="J3" s="16"/>
      <c r="K3" s="16"/>
      <c r="L3" s="16"/>
      <c r="M3" s="26">
        <f>'CPS &gt; Bq'!$I$9*$D3^2+'CPS &gt; Bq'!$J$9*$D3+'CPS &gt; Bq'!$K$9</f>
        <v>2130.9090000000001</v>
      </c>
      <c r="N3" s="16" t="str">
        <f>A3</f>
        <v>DBP 41 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</sheetData>
  <phoneticPr fontId="14" type="noConversion"/>
  <pageMargins left="0.75000000000000011" right="0.75000000000000011" top="1" bottom="1" header="0.5" footer="0.5"/>
  <pageSetup paperSize="9" scale="45" orientation="landscape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2"/>
  <sheetViews>
    <sheetView view="pageLayout" topLeftCell="C1" workbookViewId="0">
      <selection activeCell="F1" sqref="A1:XFD2"/>
    </sheetView>
  </sheetViews>
  <sheetFormatPr defaultColWidth="11.42578125" defaultRowHeight="15" x14ac:dyDescent="0.25"/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94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s="174" customFormat="1" x14ac:dyDescent="0.25">
      <c r="A2" s="16" t="s">
        <v>1626</v>
      </c>
      <c r="B2" s="27">
        <v>41523</v>
      </c>
      <c r="C2" s="16" t="s">
        <v>1134</v>
      </c>
      <c r="D2" s="16">
        <v>170</v>
      </c>
      <c r="E2" s="16"/>
      <c r="F2" s="16" t="s">
        <v>1648</v>
      </c>
      <c r="G2" s="16" t="s">
        <v>696</v>
      </c>
      <c r="H2" s="43">
        <v>83092</v>
      </c>
      <c r="I2" s="16">
        <v>16475</v>
      </c>
      <c r="J2" s="33"/>
      <c r="K2" s="33"/>
      <c r="L2" s="18"/>
      <c r="M2" s="26">
        <f>'CPS &gt; Bq'!$I$9*$D2^2+'CPS &gt; Bq'!$J$9*$D2+'CPS &gt; Bq'!$K$9</f>
        <v>1166.1830000000002</v>
      </c>
      <c r="N2" s="16" t="str">
        <f>A2</f>
        <v>DBP 42 01</v>
      </c>
      <c r="O2" s="25"/>
      <c r="P2" s="25"/>
      <c r="Q2" s="168"/>
      <c r="R2" s="167"/>
      <c r="S2" s="167"/>
      <c r="T2" s="167"/>
      <c r="U2" s="167"/>
      <c r="V2" s="167"/>
      <c r="W2" s="167"/>
      <c r="X2" s="167"/>
      <c r="Y2" s="167"/>
      <c r="Z2" s="55"/>
    </row>
    <row r="3" spans="1:26" x14ac:dyDescent="0.25">
      <c r="A3" s="16" t="s">
        <v>1627</v>
      </c>
      <c r="B3" s="27">
        <v>41523</v>
      </c>
      <c r="C3" s="16" t="s">
        <v>1134</v>
      </c>
      <c r="D3" s="16">
        <v>170</v>
      </c>
      <c r="E3" s="16"/>
      <c r="F3" s="16" t="s">
        <v>1648</v>
      </c>
      <c r="G3" s="16" t="s">
        <v>696</v>
      </c>
      <c r="H3" s="16">
        <v>83092</v>
      </c>
      <c r="I3" s="16">
        <v>16475</v>
      </c>
      <c r="J3" s="16"/>
      <c r="K3" s="16"/>
      <c r="L3" s="16"/>
      <c r="M3" s="26">
        <f>'CPS &gt; Bq'!$I$9*$D3^2+'CPS &gt; Bq'!$J$9*$D3+'CPS &gt; Bq'!$K$9</f>
        <v>1166.1830000000002</v>
      </c>
      <c r="N3" s="16" t="str">
        <f t="shared" ref="N3:N22" si="0">A3</f>
        <v>DBP 42 02</v>
      </c>
      <c r="O3" s="25"/>
      <c r="P3" s="25"/>
      <c r="Q3" s="168"/>
      <c r="R3" s="167"/>
      <c r="S3" s="167"/>
      <c r="T3" s="167"/>
      <c r="U3" s="167"/>
      <c r="V3" s="167"/>
      <c r="W3" s="167"/>
      <c r="X3" s="167"/>
      <c r="Y3" s="167"/>
    </row>
    <row r="4" spans="1:26" x14ac:dyDescent="0.25">
      <c r="A4" s="16" t="s">
        <v>1628</v>
      </c>
      <c r="B4" s="27">
        <v>41523</v>
      </c>
      <c r="C4" s="16" t="s">
        <v>1134</v>
      </c>
      <c r="D4" s="16">
        <v>230</v>
      </c>
      <c r="E4" s="16"/>
      <c r="F4" s="16" t="s">
        <v>1648</v>
      </c>
      <c r="G4" s="16" t="s">
        <v>696</v>
      </c>
      <c r="H4" s="16">
        <v>83092</v>
      </c>
      <c r="I4" s="16">
        <v>16475</v>
      </c>
      <c r="J4" s="16"/>
      <c r="K4" s="16"/>
      <c r="L4" s="16"/>
      <c r="M4" s="26">
        <f>'CPS &gt; Bq'!$I$9*$D4^2+'CPS &gt; Bq'!$J$9*$D4+'CPS &gt; Bq'!$K$9</f>
        <v>1579.1569999999999</v>
      </c>
      <c r="N4" s="16" t="str">
        <f t="shared" si="0"/>
        <v>DBP 42 03</v>
      </c>
      <c r="O4" s="25"/>
      <c r="P4" s="25"/>
      <c r="Q4" s="168"/>
      <c r="R4" s="167"/>
      <c r="S4" s="167"/>
      <c r="T4" s="167"/>
      <c r="U4" s="167"/>
      <c r="V4" s="167"/>
      <c r="W4" s="167"/>
      <c r="X4" s="167"/>
      <c r="Y4" s="167"/>
    </row>
    <row r="5" spans="1:26" x14ac:dyDescent="0.25">
      <c r="A5" s="16" t="s">
        <v>1629</v>
      </c>
      <c r="B5" s="27">
        <v>41523</v>
      </c>
      <c r="C5" s="16" t="s">
        <v>1134</v>
      </c>
      <c r="D5" s="16">
        <v>500</v>
      </c>
      <c r="E5" s="16"/>
      <c r="F5" s="30" t="s">
        <v>1649</v>
      </c>
      <c r="G5" s="16" t="s">
        <v>696</v>
      </c>
      <c r="H5" s="16">
        <v>83090</v>
      </c>
      <c r="I5" s="16">
        <v>16480</v>
      </c>
      <c r="J5" s="16"/>
      <c r="K5" s="16"/>
      <c r="L5" s="16"/>
      <c r="M5" s="26">
        <f>'CPS &gt; Bq'!$I$9*$D5^2+'CPS &gt; Bq'!$J$9*$D5+'CPS &gt; Bq'!$K$9</f>
        <v>3446.4500000000003</v>
      </c>
      <c r="N5" s="16" t="str">
        <f t="shared" si="0"/>
        <v>DBP 42 04</v>
      </c>
      <c r="O5" s="25"/>
      <c r="P5" s="25"/>
      <c r="Q5" s="168"/>
      <c r="R5" s="167"/>
      <c r="S5" s="167"/>
      <c r="T5" s="167"/>
      <c r="U5" s="167"/>
      <c r="V5" s="167"/>
      <c r="W5" s="167"/>
      <c r="X5" s="167"/>
      <c r="Y5" s="167"/>
    </row>
    <row r="6" spans="1:26" x14ac:dyDescent="0.25">
      <c r="A6" s="16" t="s">
        <v>1630</v>
      </c>
      <c r="B6" s="27">
        <v>41523</v>
      </c>
      <c r="C6" s="16" t="s">
        <v>1134</v>
      </c>
      <c r="D6" s="16">
        <v>540</v>
      </c>
      <c r="E6" s="16"/>
      <c r="F6" s="16"/>
      <c r="G6" s="16" t="s">
        <v>696</v>
      </c>
      <c r="H6" s="16">
        <v>83078</v>
      </c>
      <c r="I6" s="16">
        <v>16478</v>
      </c>
      <c r="J6" s="16"/>
      <c r="K6" s="16"/>
      <c r="L6" s="16"/>
      <c r="M6" s="26">
        <f>'CPS &gt; Bq'!$I$9*$D6^2+'CPS &gt; Bq'!$J$9*$D6+'CPS &gt; Bq'!$K$9</f>
        <v>3724.326</v>
      </c>
      <c r="N6" s="16" t="str">
        <f t="shared" si="0"/>
        <v>DBP 42 05</v>
      </c>
      <c r="O6" s="25"/>
      <c r="P6" s="25"/>
      <c r="Q6" s="168"/>
      <c r="R6" s="167"/>
      <c r="S6" s="167"/>
      <c r="T6" s="167"/>
      <c r="U6" s="167"/>
      <c r="V6" s="167"/>
      <c r="W6" s="167"/>
      <c r="X6" s="167"/>
      <c r="Y6" s="167"/>
    </row>
    <row r="7" spans="1:26" x14ac:dyDescent="0.25">
      <c r="A7" s="16" t="s">
        <v>1631</v>
      </c>
      <c r="B7" s="27">
        <v>41523</v>
      </c>
      <c r="C7" s="16" t="s">
        <v>1647</v>
      </c>
      <c r="D7" s="16">
        <v>570</v>
      </c>
      <c r="E7" s="16" t="s">
        <v>1567</v>
      </c>
      <c r="F7" s="16" t="s">
        <v>1650</v>
      </c>
      <c r="G7" s="16" t="s">
        <v>696</v>
      </c>
      <c r="H7" s="16">
        <v>83079</v>
      </c>
      <c r="I7" s="16">
        <v>16502</v>
      </c>
      <c r="J7" s="16" t="s">
        <v>1566</v>
      </c>
      <c r="K7" s="16"/>
      <c r="L7" s="16"/>
      <c r="M7" s="26">
        <f>'CPS &gt; Bq'!$I$9*$D7^2+'CPS &gt; Bq'!$J$9*$D7+'CPS &gt; Bq'!$K$9</f>
        <v>3932.9429999999998</v>
      </c>
      <c r="N7" s="16" t="str">
        <f t="shared" si="0"/>
        <v>DBP 42 06</v>
      </c>
      <c r="O7" s="25"/>
      <c r="P7" s="25"/>
      <c r="Q7" s="168"/>
      <c r="R7" s="167"/>
      <c r="S7" s="167"/>
      <c r="T7" s="167"/>
      <c r="U7" s="167"/>
      <c r="V7" s="167"/>
      <c r="W7" s="167"/>
      <c r="X7" s="167"/>
      <c r="Y7" s="167"/>
    </row>
    <row r="8" spans="1:26" x14ac:dyDescent="0.25">
      <c r="A8" s="16" t="s">
        <v>1632</v>
      </c>
      <c r="B8" s="27">
        <v>41523</v>
      </c>
      <c r="C8" s="16" t="s">
        <v>1134</v>
      </c>
      <c r="D8" s="16">
        <v>1070</v>
      </c>
      <c r="E8" s="16"/>
      <c r="F8" s="30" t="s">
        <v>1651</v>
      </c>
      <c r="G8" s="16" t="s">
        <v>696</v>
      </c>
      <c r="H8" s="16">
        <v>83088</v>
      </c>
      <c r="I8" s="16">
        <v>16494</v>
      </c>
      <c r="J8" s="16"/>
      <c r="K8" s="16"/>
      <c r="L8" s="16"/>
      <c r="M8" s="26">
        <f>'CPS &gt; Bq'!$I$9*$D8^2+'CPS &gt; Bq'!$J$9*$D8+'CPS &gt; Bq'!$K$9</f>
        <v>7436.393</v>
      </c>
      <c r="N8" s="16" t="str">
        <f t="shared" si="0"/>
        <v>DBP 42 07</v>
      </c>
      <c r="O8" s="25"/>
      <c r="P8" s="25"/>
      <c r="Q8" s="168"/>
      <c r="R8" s="167"/>
      <c r="S8" s="167"/>
      <c r="T8" s="167"/>
      <c r="U8" s="167"/>
      <c r="V8" s="167"/>
      <c r="W8" s="167"/>
      <c r="X8" s="167"/>
      <c r="Y8" s="167"/>
    </row>
    <row r="9" spans="1:26" x14ac:dyDescent="0.25">
      <c r="A9" s="16" t="s">
        <v>1633</v>
      </c>
      <c r="B9" s="27">
        <v>41523</v>
      </c>
      <c r="C9" s="16" t="s">
        <v>1647</v>
      </c>
      <c r="D9" s="16">
        <v>5800</v>
      </c>
      <c r="E9" s="16"/>
      <c r="F9" s="30" t="s">
        <v>1652</v>
      </c>
      <c r="G9" s="16" t="s">
        <v>696</v>
      </c>
      <c r="H9" s="16">
        <v>83082</v>
      </c>
      <c r="I9" s="16">
        <v>16502</v>
      </c>
      <c r="J9" s="16"/>
      <c r="K9" s="16"/>
      <c r="L9" s="16"/>
      <c r="M9" s="26">
        <f>'CPS &gt; Bq'!$I$9*$D9^2+'CPS &gt; Bq'!$J$9*$D9+'CPS &gt; Bq'!$K$9</f>
        <v>43052.82</v>
      </c>
      <c r="N9" s="16" t="str">
        <f t="shared" si="0"/>
        <v>DBP 42 08</v>
      </c>
      <c r="O9" s="25"/>
      <c r="P9" s="25"/>
      <c r="Q9" s="168"/>
      <c r="R9" s="167"/>
      <c r="S9" s="167"/>
      <c r="T9" s="167"/>
      <c r="U9" s="167"/>
      <c r="V9" s="167"/>
      <c r="W9" s="167"/>
      <c r="X9" s="167"/>
      <c r="Y9" s="167"/>
    </row>
    <row r="10" spans="1:26" x14ac:dyDescent="0.25">
      <c r="A10" s="16" t="s">
        <v>1634</v>
      </c>
      <c r="B10" s="27">
        <v>41523</v>
      </c>
      <c r="C10" s="16" t="s">
        <v>1134</v>
      </c>
      <c r="D10" s="16">
        <v>400</v>
      </c>
      <c r="E10" s="16"/>
      <c r="F10" s="30" t="s">
        <v>1649</v>
      </c>
      <c r="G10" s="16" t="s">
        <v>696</v>
      </c>
      <c r="H10" s="16">
        <v>83081</v>
      </c>
      <c r="I10" s="16">
        <v>16497</v>
      </c>
      <c r="J10" s="16"/>
      <c r="K10" s="16"/>
      <c r="L10" s="16"/>
      <c r="M10" s="26">
        <f>'CPS &gt; Bq'!$I$9*$D10^2+'CPS &gt; Bq'!$J$9*$D10+'CPS &gt; Bq'!$K$9</f>
        <v>2753.16</v>
      </c>
      <c r="N10" s="16" t="str">
        <f t="shared" si="0"/>
        <v>DBP 42 09</v>
      </c>
      <c r="O10" s="25"/>
      <c r="P10" s="25"/>
      <c r="Q10" s="168"/>
      <c r="R10" s="167"/>
      <c r="S10" s="167"/>
      <c r="T10" s="167"/>
      <c r="U10" s="167"/>
      <c r="V10" s="167"/>
      <c r="W10" s="167"/>
      <c r="X10" s="167"/>
      <c r="Y10" s="167"/>
    </row>
    <row r="11" spans="1:26" x14ac:dyDescent="0.25">
      <c r="A11" s="16" t="s">
        <v>1635</v>
      </c>
      <c r="B11" s="27">
        <v>41523</v>
      </c>
      <c r="C11" s="16" t="s">
        <v>1647</v>
      </c>
      <c r="D11" s="16">
        <v>2700</v>
      </c>
      <c r="E11" s="16" t="s">
        <v>1568</v>
      </c>
      <c r="F11" s="30" t="s">
        <v>1653</v>
      </c>
      <c r="G11" s="16" t="s">
        <v>696</v>
      </c>
      <c r="H11" s="16">
        <v>83083</v>
      </c>
      <c r="I11" s="16">
        <v>16498</v>
      </c>
      <c r="J11" s="16" t="s">
        <v>1566</v>
      </c>
      <c r="K11" s="16"/>
      <c r="L11" s="16"/>
      <c r="M11" s="26">
        <f>'CPS &gt; Bq'!$I$9*$D11^2+'CPS &gt; Bq'!$J$9*$D11+'CPS &gt; Bq'!$K$9</f>
        <v>19204.830000000002</v>
      </c>
      <c r="N11" s="16" t="str">
        <f t="shared" si="0"/>
        <v>DBP 42 10</v>
      </c>
      <c r="O11" s="25"/>
      <c r="P11" s="25"/>
      <c r="Q11" s="168"/>
      <c r="R11" s="167"/>
      <c r="S11" s="167"/>
      <c r="T11" s="167"/>
      <c r="U11" s="167"/>
      <c r="V11" s="167"/>
      <c r="W11" s="167"/>
      <c r="X11" s="167"/>
      <c r="Y11" s="167"/>
    </row>
    <row r="12" spans="1:26" x14ac:dyDescent="0.25">
      <c r="A12" s="16" t="s">
        <v>1636</v>
      </c>
      <c r="B12" s="27">
        <v>41523</v>
      </c>
      <c r="C12" s="16" t="s">
        <v>1134</v>
      </c>
      <c r="D12" s="16">
        <v>1300</v>
      </c>
      <c r="E12" s="16"/>
      <c r="F12" s="30" t="s">
        <v>1565</v>
      </c>
      <c r="G12" s="16" t="s">
        <v>696</v>
      </c>
      <c r="H12" s="16">
        <v>83089</v>
      </c>
      <c r="I12" s="16">
        <v>16494</v>
      </c>
      <c r="J12" s="16"/>
      <c r="K12" s="16"/>
      <c r="L12" s="16"/>
      <c r="M12" s="26">
        <f>'CPS &gt; Bq'!$I$9*$D12^2+'CPS &gt; Bq'!$J$9*$D12+'CPS &gt; Bq'!$K$9</f>
        <v>9064.77</v>
      </c>
      <c r="N12" s="16" t="str">
        <f t="shared" si="0"/>
        <v>DBP 42 11</v>
      </c>
      <c r="O12" s="25"/>
      <c r="P12" s="25"/>
      <c r="Q12" s="168"/>
      <c r="R12" s="167"/>
      <c r="S12" s="167"/>
      <c r="T12" s="167"/>
      <c r="U12" s="167"/>
      <c r="V12" s="167"/>
      <c r="W12" s="167"/>
      <c r="X12" s="167"/>
      <c r="Y12" s="167"/>
    </row>
    <row r="13" spans="1:26" x14ac:dyDescent="0.25">
      <c r="A13" s="16" t="s">
        <v>1637</v>
      </c>
      <c r="B13" s="27">
        <v>41523</v>
      </c>
      <c r="C13" s="16" t="s">
        <v>1134</v>
      </c>
      <c r="D13" s="16">
        <v>450</v>
      </c>
      <c r="E13" s="16"/>
      <c r="F13" s="30" t="s">
        <v>1649</v>
      </c>
      <c r="G13" s="16" t="s">
        <v>696</v>
      </c>
      <c r="H13" s="16">
        <v>83102</v>
      </c>
      <c r="I13" s="16">
        <v>16484</v>
      </c>
      <c r="J13" s="16"/>
      <c r="K13" s="16"/>
      <c r="L13" s="16"/>
      <c r="M13" s="26">
        <f>'CPS &gt; Bq'!$I$9*$D13^2+'CPS &gt; Bq'!$J$9*$D13+'CPS &gt; Bq'!$K$9</f>
        <v>3099.5550000000003</v>
      </c>
      <c r="N13" s="16" t="str">
        <f t="shared" si="0"/>
        <v>DBP 42 12</v>
      </c>
      <c r="O13" s="25"/>
      <c r="P13" s="25"/>
      <c r="Q13" s="168"/>
      <c r="R13" s="167"/>
      <c r="S13" s="167"/>
      <c r="T13" s="167"/>
      <c r="U13" s="167"/>
      <c r="V13" s="167"/>
      <c r="W13" s="167"/>
      <c r="X13" s="167"/>
      <c r="Y13" s="167"/>
    </row>
    <row r="14" spans="1:26" x14ac:dyDescent="0.25">
      <c r="A14" s="16" t="s">
        <v>1638</v>
      </c>
      <c r="B14" s="27">
        <v>41523</v>
      </c>
      <c r="C14" s="16" t="s">
        <v>1134</v>
      </c>
      <c r="D14" s="16">
        <v>2900</v>
      </c>
      <c r="E14" s="16"/>
      <c r="F14" s="30" t="s">
        <v>1565</v>
      </c>
      <c r="G14" s="16" t="s">
        <v>696</v>
      </c>
      <c r="H14" s="16">
        <v>83089</v>
      </c>
      <c r="I14" s="16">
        <v>16500</v>
      </c>
      <c r="J14" s="33" t="s">
        <v>1240</v>
      </c>
      <c r="K14" s="16"/>
      <c r="L14" s="16"/>
      <c r="M14" s="26">
        <f>'CPS &gt; Bq'!$I$9*$D14^2+'CPS &gt; Bq'!$J$9*$D14+'CPS &gt; Bq'!$K$9</f>
        <v>20685.41</v>
      </c>
      <c r="N14" s="16" t="str">
        <f t="shared" si="0"/>
        <v>DBP 42 13</v>
      </c>
      <c r="O14" s="25"/>
      <c r="P14" s="25"/>
      <c r="Q14" s="168"/>
      <c r="R14" s="167"/>
      <c r="S14" s="167"/>
      <c r="T14" s="167"/>
      <c r="U14" s="167"/>
      <c r="V14" s="167"/>
      <c r="W14" s="167"/>
      <c r="X14" s="167"/>
      <c r="Y14" s="167"/>
    </row>
    <row r="15" spans="1:26" x14ac:dyDescent="0.25">
      <c r="A15" s="16" t="s">
        <v>1639</v>
      </c>
      <c r="B15" s="27">
        <v>41523</v>
      </c>
      <c r="C15" s="16" t="s">
        <v>1134</v>
      </c>
      <c r="D15" s="16">
        <v>540</v>
      </c>
      <c r="E15" s="16"/>
      <c r="F15" s="30" t="s">
        <v>1565</v>
      </c>
      <c r="G15" s="16" t="s">
        <v>696</v>
      </c>
      <c r="H15" s="16">
        <v>83088</v>
      </c>
      <c r="I15" s="16">
        <v>16497</v>
      </c>
      <c r="J15" s="16"/>
      <c r="K15" s="16"/>
      <c r="L15" s="16"/>
      <c r="M15" s="26">
        <f>'CPS &gt; Bq'!$I$9*$D15^2+'CPS &gt; Bq'!$J$9*$D15+'CPS &gt; Bq'!$K$9</f>
        <v>3724.326</v>
      </c>
      <c r="N15" s="16" t="str">
        <f t="shared" si="0"/>
        <v>DBP 42 14</v>
      </c>
      <c r="O15" s="25"/>
      <c r="P15" s="25"/>
      <c r="Q15" s="168"/>
      <c r="R15" s="167"/>
      <c r="S15" s="167"/>
      <c r="T15" s="167"/>
      <c r="U15" s="167"/>
      <c r="V15" s="167"/>
      <c r="W15" s="167"/>
      <c r="X15" s="167"/>
      <c r="Y15" s="167"/>
    </row>
    <row r="16" spans="1:26" x14ac:dyDescent="0.25">
      <c r="A16" s="16" t="s">
        <v>1640</v>
      </c>
      <c r="B16" s="27">
        <v>41523</v>
      </c>
      <c r="C16" s="16" t="s">
        <v>1134</v>
      </c>
      <c r="D16" s="16">
        <v>300</v>
      </c>
      <c r="E16" s="16"/>
      <c r="F16" s="30" t="s">
        <v>1649</v>
      </c>
      <c r="G16" s="16" t="s">
        <v>696</v>
      </c>
      <c r="H16" s="16">
        <v>83111</v>
      </c>
      <c r="I16" s="16">
        <v>16492</v>
      </c>
      <c r="J16" s="16"/>
      <c r="K16" s="16"/>
      <c r="L16" s="16"/>
      <c r="M16" s="26">
        <f>'CPS &gt; Bq'!$I$9*$D16^2+'CPS &gt; Bq'!$J$9*$D16+'CPS &gt; Bq'!$K$9</f>
        <v>2061.87</v>
      </c>
      <c r="N16" s="16" t="str">
        <f t="shared" si="0"/>
        <v>DBP 42 15</v>
      </c>
      <c r="O16" s="25"/>
      <c r="P16" s="25"/>
      <c r="Q16" s="168"/>
      <c r="R16" s="167"/>
      <c r="S16" s="167"/>
      <c r="T16" s="167"/>
      <c r="U16" s="167"/>
      <c r="V16" s="167"/>
      <c r="W16" s="167"/>
      <c r="X16" s="167"/>
      <c r="Y16" s="167"/>
    </row>
    <row r="17" spans="1:25" x14ac:dyDescent="0.25">
      <c r="A17" s="16" t="s">
        <v>1641</v>
      </c>
      <c r="B17" s="27">
        <v>41523</v>
      </c>
      <c r="C17" s="16" t="s">
        <v>1647</v>
      </c>
      <c r="D17" s="16">
        <v>450</v>
      </c>
      <c r="E17" s="16"/>
      <c r="F17" s="30" t="s">
        <v>1649</v>
      </c>
      <c r="G17" s="16" t="s">
        <v>696</v>
      </c>
      <c r="H17" s="16">
        <v>83105</v>
      </c>
      <c r="I17" s="16">
        <v>16495</v>
      </c>
      <c r="J17" s="16"/>
      <c r="K17" s="16"/>
      <c r="L17" s="16"/>
      <c r="M17" s="26">
        <f>'CPS &gt; Bq'!$I$9*$D17^2+'CPS &gt; Bq'!$J$9*$D17+'CPS &gt; Bq'!$K$9</f>
        <v>3099.5550000000003</v>
      </c>
      <c r="N17" s="16" t="str">
        <f t="shared" si="0"/>
        <v>DBP 42 16</v>
      </c>
      <c r="O17" s="25"/>
      <c r="P17" s="25"/>
      <c r="Q17" s="168"/>
      <c r="R17" s="167"/>
      <c r="S17" s="167"/>
      <c r="T17" s="167"/>
      <c r="U17" s="167"/>
      <c r="V17" s="167"/>
      <c r="W17" s="167"/>
      <c r="X17" s="167"/>
      <c r="Y17" s="167"/>
    </row>
    <row r="18" spans="1:25" x14ac:dyDescent="0.25">
      <c r="A18" s="16" t="s">
        <v>1642</v>
      </c>
      <c r="B18" s="27">
        <v>41523</v>
      </c>
      <c r="C18" s="16" t="s">
        <v>1134</v>
      </c>
      <c r="D18" s="16">
        <v>350</v>
      </c>
      <c r="E18" s="16"/>
      <c r="F18" s="30" t="s">
        <v>1649</v>
      </c>
      <c r="G18" s="16" t="s">
        <v>696</v>
      </c>
      <c r="H18" s="16">
        <v>83105</v>
      </c>
      <c r="I18" s="16">
        <v>16495</v>
      </c>
      <c r="J18" s="16"/>
      <c r="K18" s="16"/>
      <c r="L18" s="16"/>
      <c r="M18" s="26">
        <f>'CPS &gt; Bq'!$I$9*$D18^2+'CPS &gt; Bq'!$J$9*$D18+'CPS &gt; Bq'!$K$9</f>
        <v>2407.2649999999999</v>
      </c>
      <c r="N18" s="16" t="str">
        <f t="shared" si="0"/>
        <v>DBP 42 17</v>
      </c>
      <c r="O18" s="25"/>
      <c r="P18" s="25"/>
      <c r="Q18" s="168"/>
      <c r="R18" s="167"/>
      <c r="S18" s="167"/>
      <c r="T18" s="167"/>
      <c r="U18" s="167"/>
      <c r="V18" s="167"/>
      <c r="W18" s="167"/>
      <c r="X18" s="167"/>
      <c r="Y18" s="167"/>
    </row>
    <row r="19" spans="1:25" x14ac:dyDescent="0.25">
      <c r="A19" s="16" t="s">
        <v>1643</v>
      </c>
      <c r="B19" s="27">
        <v>41523</v>
      </c>
      <c r="C19" s="16" t="s">
        <v>1134</v>
      </c>
      <c r="D19" s="16">
        <v>330</v>
      </c>
      <c r="E19" s="16"/>
      <c r="F19" s="16"/>
      <c r="G19" s="16" t="s">
        <v>696</v>
      </c>
      <c r="H19" s="16">
        <v>83121</v>
      </c>
      <c r="I19" s="16">
        <v>16499</v>
      </c>
      <c r="J19" s="16"/>
      <c r="K19" s="16"/>
      <c r="L19" s="16"/>
      <c r="M19" s="26">
        <f>'CPS &gt; Bq'!$I$9*$D19^2+'CPS &gt; Bq'!$J$9*$D19+'CPS &gt; Bq'!$K$9</f>
        <v>2269.047</v>
      </c>
      <c r="N19" s="16" t="str">
        <f t="shared" si="0"/>
        <v>DBP 42 18</v>
      </c>
      <c r="O19" s="25"/>
      <c r="P19" s="25"/>
      <c r="Q19" s="168"/>
      <c r="R19" s="167"/>
      <c r="S19" s="167"/>
      <c r="T19" s="167"/>
      <c r="U19" s="167"/>
      <c r="V19" s="167"/>
      <c r="W19" s="167"/>
      <c r="X19" s="167"/>
      <c r="Y19" s="167"/>
    </row>
    <row r="20" spans="1:25" x14ac:dyDescent="0.25">
      <c r="A20" s="16" t="s">
        <v>1644</v>
      </c>
      <c r="B20" s="27">
        <v>41523</v>
      </c>
      <c r="C20" s="16" t="s">
        <v>1134</v>
      </c>
      <c r="D20" s="16">
        <v>760</v>
      </c>
      <c r="E20" s="16"/>
      <c r="F20" s="16"/>
      <c r="G20" s="16" t="s">
        <v>696</v>
      </c>
      <c r="H20" s="16">
        <v>83125</v>
      </c>
      <c r="I20" s="16">
        <v>16497</v>
      </c>
      <c r="J20" s="16"/>
      <c r="K20" s="16"/>
      <c r="L20" s="16"/>
      <c r="M20" s="26">
        <f>'CPS &gt; Bq'!$I$9*$D20^2+'CPS &gt; Bq'!$J$9*$D20+'CPS &gt; Bq'!$K$9</f>
        <v>5258.3640000000005</v>
      </c>
      <c r="N20" s="16" t="str">
        <f t="shared" si="0"/>
        <v>DBP 42 19</v>
      </c>
      <c r="O20" s="25"/>
      <c r="P20" s="25"/>
      <c r="Q20" s="168"/>
      <c r="R20" s="167"/>
      <c r="S20" s="167"/>
      <c r="T20" s="167"/>
      <c r="U20" s="167"/>
      <c r="V20" s="167"/>
      <c r="W20" s="167"/>
      <c r="X20" s="167"/>
      <c r="Y20" s="167"/>
    </row>
    <row r="21" spans="1:25" x14ac:dyDescent="0.25">
      <c r="A21" s="16" t="s">
        <v>1645</v>
      </c>
      <c r="B21" s="27">
        <v>41523</v>
      </c>
      <c r="C21" s="16" t="s">
        <v>1134</v>
      </c>
      <c r="D21" s="16">
        <v>4500</v>
      </c>
      <c r="E21" s="16"/>
      <c r="F21" s="16"/>
      <c r="G21" s="16" t="s">
        <v>696</v>
      </c>
      <c r="H21" s="16">
        <v>83125</v>
      </c>
      <c r="I21" s="16">
        <v>16498</v>
      </c>
      <c r="J21" s="16"/>
      <c r="K21" s="16"/>
      <c r="L21" s="16"/>
      <c r="M21" s="26">
        <f>'CPS &gt; Bq'!$I$9*$D21^2+'CPS &gt; Bq'!$J$9*$D21+'CPS &gt; Bq'!$K$9</f>
        <v>32818.050000000003</v>
      </c>
      <c r="N21" s="16" t="str">
        <f t="shared" si="0"/>
        <v>DBP 42 20</v>
      </c>
      <c r="O21" s="25"/>
      <c r="P21" s="25"/>
      <c r="Q21" s="168"/>
      <c r="R21" s="167"/>
      <c r="S21" s="167"/>
      <c r="T21" s="167"/>
      <c r="U21" s="167"/>
      <c r="V21" s="167"/>
      <c r="W21" s="167"/>
      <c r="X21" s="167"/>
      <c r="Y21" s="167"/>
    </row>
    <row r="22" spans="1:25" x14ac:dyDescent="0.25">
      <c r="A22" s="16" t="s">
        <v>1646</v>
      </c>
      <c r="B22" s="27">
        <v>41523</v>
      </c>
      <c r="C22" s="16" t="s">
        <v>1134</v>
      </c>
      <c r="D22" s="16">
        <v>1200</v>
      </c>
      <c r="E22" s="16"/>
      <c r="F22" s="16"/>
      <c r="G22" s="16" t="s">
        <v>696</v>
      </c>
      <c r="H22" s="16">
        <v>83125</v>
      </c>
      <c r="I22" s="16">
        <v>16498</v>
      </c>
      <c r="J22" s="16"/>
      <c r="K22" s="16"/>
      <c r="L22" s="16"/>
      <c r="M22" s="26">
        <f>'CPS &gt; Bq'!$I$9*$D22^2+'CPS &gt; Bq'!$J$9*$D22+'CPS &gt; Bq'!$K$9</f>
        <v>8355.48</v>
      </c>
      <c r="N22" s="16" t="str">
        <f t="shared" si="0"/>
        <v>DBP 42 21</v>
      </c>
      <c r="O22" s="25"/>
      <c r="P22" s="25"/>
      <c r="Q22" s="168"/>
      <c r="R22" s="167"/>
      <c r="S22" s="167"/>
      <c r="T22" s="167"/>
      <c r="U22" s="167"/>
      <c r="V22" s="167"/>
      <c r="W22" s="167"/>
      <c r="X22" s="167"/>
      <c r="Y22" s="167"/>
    </row>
  </sheetData>
  <phoneticPr fontId="14" type="noConversion"/>
  <pageMargins left="0.75000000000000011" right="0.75000000000000011" top="1" bottom="1" header="0.5" footer="0.5"/>
  <pageSetup paperSize="9" scale="86" orientation="landscape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"/>
  <sheetViews>
    <sheetView view="pageLayout" topLeftCell="C1" workbookViewId="0">
      <selection sqref="A1:XFD2"/>
    </sheetView>
  </sheetViews>
  <sheetFormatPr defaultColWidth="11.42578125" defaultRowHeight="15" x14ac:dyDescent="0.25"/>
  <cols>
    <col min="5" max="5" width="13.85546875" customWidth="1"/>
  </cols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94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s="174" customFormat="1" x14ac:dyDescent="0.25">
      <c r="A2" s="16" t="s">
        <v>113</v>
      </c>
      <c r="B2" s="27">
        <v>41438</v>
      </c>
      <c r="C2" s="16" t="s">
        <v>0</v>
      </c>
      <c r="D2" s="16">
        <v>700</v>
      </c>
      <c r="E2" s="16" t="s">
        <v>1</v>
      </c>
      <c r="F2" s="16" t="s">
        <v>2</v>
      </c>
      <c r="G2" s="16"/>
      <c r="H2" s="43"/>
      <c r="I2" s="16"/>
      <c r="J2" s="33"/>
      <c r="K2" s="33"/>
      <c r="L2" s="18"/>
      <c r="M2" s="26">
        <f>'CPS &gt; Bq'!$I$9*$D2^2+'CPS &gt; Bq'!$J$9*$D2+'CPS &gt; Bq'!$K$9</f>
        <v>4839.03</v>
      </c>
      <c r="N2" s="16" t="str">
        <f>A2</f>
        <v>DBP 43 01-3</v>
      </c>
      <c r="O2" s="25"/>
      <c r="P2" s="25"/>
      <c r="Q2" s="168"/>
      <c r="R2" s="167"/>
      <c r="S2" s="167"/>
      <c r="T2" s="167"/>
      <c r="U2" s="167"/>
      <c r="V2" s="167"/>
      <c r="W2" s="167"/>
      <c r="X2" s="167"/>
      <c r="Y2" s="167"/>
      <c r="Z2" s="55"/>
    </row>
  </sheetData>
  <phoneticPr fontId="14" type="noConversion"/>
  <pageMargins left="0.75000000000000011" right="0.75000000000000011" top="1" bottom="1" header="0.5" footer="0.5"/>
  <pageSetup paperSize="9" scale="84" orientation="landscape" horizontalDpi="4294967292" verticalDpi="4294967292" r:id="rId1"/>
  <extLst>
    <ext xmlns:mx="http://schemas.microsoft.com/office/mac/excel/2008/main" uri="{64002731-A6B0-56B0-2670-7721B7C09600}">
      <mx:PLV Mode="1" OnePage="0" WScale="10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M28" sqref="M28"/>
    </sheetView>
  </sheetViews>
  <sheetFormatPr defaultColWidth="11.42578125" defaultRowHeight="15" x14ac:dyDescent="0.25"/>
  <cols>
    <col min="5" max="5" width="25.140625" customWidth="1"/>
  </cols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94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s="174" customFormat="1" x14ac:dyDescent="0.25">
      <c r="A2" s="16" t="s">
        <v>1656</v>
      </c>
      <c r="B2" s="27">
        <v>41650</v>
      </c>
      <c r="C2" s="16" t="s">
        <v>1134</v>
      </c>
      <c r="D2" s="16">
        <v>2140</v>
      </c>
      <c r="E2" s="16" t="s">
        <v>25</v>
      </c>
      <c r="F2" s="16" t="s">
        <v>2</v>
      </c>
      <c r="G2" s="12" t="s">
        <v>696</v>
      </c>
      <c r="H2" s="43">
        <v>683242</v>
      </c>
      <c r="I2" s="16">
        <v>316447</v>
      </c>
      <c r="J2" s="33"/>
      <c r="K2" s="33"/>
      <c r="L2" s="18"/>
      <c r="M2" s="26">
        <f>'CPS &gt; Bq'!$I$9*$D2^2+'CPS &gt; Bq'!$J$9*$D2+'CPS &gt; Bq'!$K$9</f>
        <v>15101.766</v>
      </c>
      <c r="N2" s="16" t="str">
        <f>A2</f>
        <v>DBP 44 01</v>
      </c>
      <c r="O2" s="25"/>
      <c r="P2" s="25"/>
      <c r="Q2" s="168"/>
      <c r="R2" s="167"/>
      <c r="S2" s="167"/>
      <c r="T2" s="167"/>
      <c r="U2" s="167"/>
      <c r="V2" s="167"/>
      <c r="W2" s="167"/>
      <c r="X2" s="167"/>
      <c r="Y2" s="167"/>
      <c r="Z2" s="55"/>
    </row>
    <row r="3" spans="1:26" x14ac:dyDescent="0.25">
      <c r="A3" s="16" t="s">
        <v>1657</v>
      </c>
      <c r="B3" s="54">
        <v>41650</v>
      </c>
      <c r="C3" s="16" t="s">
        <v>1134</v>
      </c>
      <c r="D3" s="16">
        <v>435</v>
      </c>
      <c r="E3" s="16" t="s">
        <v>25</v>
      </c>
      <c r="F3" s="16" t="s">
        <v>1679</v>
      </c>
      <c r="G3" s="12" t="s">
        <v>696</v>
      </c>
      <c r="H3" s="16">
        <v>683223</v>
      </c>
      <c r="I3" s="16">
        <v>316445</v>
      </c>
      <c r="J3" s="16"/>
      <c r="K3" s="16"/>
      <c r="L3" s="16"/>
      <c r="M3" s="26">
        <f>'CPS &gt; Bq'!$I$9*$D3^2+'CPS &gt; Bq'!$J$9*$D3+'CPS &gt; Bq'!$K$9</f>
        <v>2995.5840000000003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x14ac:dyDescent="0.25">
      <c r="A4" s="16" t="s">
        <v>1658</v>
      </c>
      <c r="B4" s="195">
        <v>41650</v>
      </c>
      <c r="C4" s="16" t="s">
        <v>1134</v>
      </c>
      <c r="D4" s="16">
        <v>225</v>
      </c>
      <c r="E4" s="16" t="s">
        <v>25</v>
      </c>
      <c r="F4" s="16" t="s">
        <v>1680</v>
      </c>
      <c r="G4" s="12" t="s">
        <v>696</v>
      </c>
      <c r="H4" s="16">
        <v>683220</v>
      </c>
      <c r="I4" s="16">
        <v>316446</v>
      </c>
      <c r="J4" s="16"/>
      <c r="K4" s="16"/>
      <c r="L4" s="16"/>
      <c r="M4" s="26">
        <f>'CPS &gt; Bq'!$I$9*$D4^2+'CPS &gt; Bq'!$J$9*$D4+'CPS &gt; Bq'!$K$9</f>
        <v>1544.7150000000001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x14ac:dyDescent="0.25">
      <c r="A5" s="16" t="s">
        <v>1659</v>
      </c>
      <c r="B5" s="54">
        <v>41650</v>
      </c>
      <c r="C5" s="16" t="s">
        <v>1134</v>
      </c>
      <c r="D5" s="16">
        <v>230</v>
      </c>
      <c r="E5" s="16" t="s">
        <v>25</v>
      </c>
      <c r="F5" s="16" t="s">
        <v>1681</v>
      </c>
      <c r="G5" s="12" t="s">
        <v>696</v>
      </c>
      <c r="H5" s="16">
        <v>683243</v>
      </c>
      <c r="I5" s="16">
        <v>316451</v>
      </c>
      <c r="J5" s="16"/>
      <c r="K5" s="16"/>
      <c r="L5" s="16"/>
      <c r="M5" s="26">
        <f>'CPS &gt; Bq'!$I$9*$D5^2+'CPS &gt; Bq'!$J$9*$D5+'CPS &gt; Bq'!$K$9</f>
        <v>1579.1569999999999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6" x14ac:dyDescent="0.25">
      <c r="A6" s="16" t="s">
        <v>1660</v>
      </c>
      <c r="B6" s="195">
        <v>41650</v>
      </c>
      <c r="C6" s="16" t="s">
        <v>1134</v>
      </c>
      <c r="D6" s="16">
        <v>1140</v>
      </c>
      <c r="E6" s="16" t="s">
        <v>25</v>
      </c>
      <c r="F6" s="16" t="s">
        <v>1682</v>
      </c>
      <c r="G6" s="12" t="s">
        <v>696</v>
      </c>
      <c r="H6" s="16">
        <v>683219</v>
      </c>
      <c r="I6" s="16">
        <v>316449</v>
      </c>
      <c r="J6" s="16"/>
      <c r="K6" s="16"/>
      <c r="L6" s="16"/>
      <c r="M6" s="26">
        <f>'CPS &gt; Bq'!$I$9*$D6^2+'CPS &gt; Bq'!$J$9*$D6+'CPS &gt; Bq'!$K$9</f>
        <v>7930.866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6" x14ac:dyDescent="0.25">
      <c r="A7" s="16" t="s">
        <v>1661</v>
      </c>
      <c r="B7" s="54">
        <v>41650</v>
      </c>
      <c r="C7" s="16" t="s">
        <v>1134</v>
      </c>
      <c r="D7" s="16">
        <v>150</v>
      </c>
      <c r="E7" s="16" t="s">
        <v>25</v>
      </c>
      <c r="F7" s="16" t="s">
        <v>1681</v>
      </c>
      <c r="G7" s="12" t="s">
        <v>696</v>
      </c>
      <c r="H7" s="16">
        <v>683237</v>
      </c>
      <c r="I7" s="16">
        <v>316451</v>
      </c>
      <c r="J7" s="16"/>
      <c r="K7" s="16"/>
      <c r="L7" s="16"/>
      <c r="M7" s="26">
        <f>'CPS &gt; Bq'!$I$9*$D7^2+'CPS &gt; Bq'!$J$9*$D7+'CPS &gt; Bq'!$K$9</f>
        <v>1028.6849999999999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6" x14ac:dyDescent="0.25">
      <c r="A8" s="16" t="s">
        <v>1662</v>
      </c>
      <c r="B8" s="195">
        <v>41650</v>
      </c>
      <c r="C8" s="16" t="s">
        <v>1134</v>
      </c>
      <c r="D8" s="16">
        <v>1050</v>
      </c>
      <c r="E8" s="16" t="s">
        <v>25</v>
      </c>
      <c r="F8" s="16" t="s">
        <v>1683</v>
      </c>
      <c r="G8" s="12" t="s">
        <v>696</v>
      </c>
      <c r="H8" s="16">
        <v>683238</v>
      </c>
      <c r="I8" s="16">
        <v>316452</v>
      </c>
      <c r="J8" s="16"/>
      <c r="K8" s="16"/>
      <c r="L8" s="16"/>
      <c r="M8" s="26">
        <f>'CPS &gt; Bq'!$I$9*$D8^2+'CPS &gt; Bq'!$J$9*$D8+'CPS &gt; Bq'!$K$9</f>
        <v>7295.2950000000001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6" x14ac:dyDescent="0.25">
      <c r="A9" s="16" t="s">
        <v>1663</v>
      </c>
      <c r="B9" s="54">
        <v>41650</v>
      </c>
      <c r="C9" s="16" t="s">
        <v>1134</v>
      </c>
      <c r="D9" s="16">
        <v>272</v>
      </c>
      <c r="E9" s="16" t="s">
        <v>25</v>
      </c>
      <c r="F9" s="16" t="s">
        <v>1682</v>
      </c>
      <c r="G9" s="12" t="s">
        <v>696</v>
      </c>
      <c r="H9" s="16">
        <v>683220</v>
      </c>
      <c r="I9" s="16">
        <v>316447</v>
      </c>
      <c r="J9" s="16"/>
      <c r="K9" s="16"/>
      <c r="L9" s="16"/>
      <c r="M9" s="26">
        <f>'CPS &gt; Bq'!$I$9*$D9^2+'CPS &gt; Bq'!$J$9*$D9+'CPS &gt; Bq'!$K$9</f>
        <v>1868.6672000000001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6" x14ac:dyDescent="0.25">
      <c r="A10" s="16" t="s">
        <v>1664</v>
      </c>
      <c r="B10" s="195">
        <v>41650</v>
      </c>
      <c r="C10" s="16" t="s">
        <v>1134</v>
      </c>
      <c r="D10" s="16">
        <v>430</v>
      </c>
      <c r="E10" s="16" t="s">
        <v>25</v>
      </c>
      <c r="F10" s="16" t="s">
        <v>1681</v>
      </c>
      <c r="G10" s="12" t="s">
        <v>696</v>
      </c>
      <c r="H10" s="52">
        <v>683250</v>
      </c>
      <c r="I10" s="16">
        <v>316451</v>
      </c>
      <c r="J10" s="16"/>
      <c r="K10" s="16"/>
      <c r="L10" s="16"/>
      <c r="M10" s="26">
        <f>'CPS &gt; Bq'!$I$9*$D10^2+'CPS &gt; Bq'!$J$9*$D10+'CPS &gt; Bq'!$K$9</f>
        <v>2960.9369999999999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6" x14ac:dyDescent="0.25">
      <c r="A11" s="16" t="s">
        <v>1665</v>
      </c>
      <c r="B11" s="54">
        <v>41650</v>
      </c>
      <c r="C11" s="16" t="s">
        <v>1134</v>
      </c>
      <c r="D11" s="16">
        <v>1050</v>
      </c>
      <c r="E11" s="16" t="s">
        <v>25</v>
      </c>
      <c r="F11" s="16" t="s">
        <v>1684</v>
      </c>
      <c r="G11" s="12" t="s">
        <v>696</v>
      </c>
      <c r="H11" s="16">
        <v>683245</v>
      </c>
      <c r="I11" s="16">
        <v>316449</v>
      </c>
      <c r="J11" s="16"/>
      <c r="K11" s="16"/>
      <c r="L11" s="16"/>
      <c r="M11" s="26">
        <f>'CPS &gt; Bq'!$I$9*$D11^2+'CPS &gt; Bq'!$J$9*$D11+'CPS &gt; Bq'!$K$9</f>
        <v>7295.2950000000001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6" x14ac:dyDescent="0.25">
      <c r="A12" s="16" t="s">
        <v>1666</v>
      </c>
      <c r="B12" s="195">
        <v>41650</v>
      </c>
      <c r="C12" s="16" t="s">
        <v>1134</v>
      </c>
      <c r="D12" s="16">
        <v>1625</v>
      </c>
      <c r="E12" s="16" t="s">
        <v>25</v>
      </c>
      <c r="F12" s="16" t="s">
        <v>1682</v>
      </c>
      <c r="G12" s="12" t="s">
        <v>696</v>
      </c>
      <c r="H12" s="16">
        <v>683220</v>
      </c>
      <c r="I12" s="16">
        <v>316447</v>
      </c>
      <c r="J12" s="16"/>
      <c r="K12" s="16"/>
      <c r="L12" s="16"/>
      <c r="M12" s="26">
        <f>'CPS &gt; Bq'!$I$9*$D12^2+'CPS &gt; Bq'!$J$9*$D12+'CPS &gt; Bq'!$K$9</f>
        <v>11383.775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6" x14ac:dyDescent="0.25">
      <c r="A13" s="16" t="s">
        <v>1667</v>
      </c>
      <c r="B13" s="54">
        <v>41650</v>
      </c>
      <c r="C13" s="16" t="s">
        <v>1134</v>
      </c>
      <c r="D13" s="16">
        <v>343</v>
      </c>
      <c r="E13" s="16" t="s">
        <v>25</v>
      </c>
      <c r="F13" s="16" t="s">
        <v>1685</v>
      </c>
      <c r="G13" s="12" t="s">
        <v>696</v>
      </c>
      <c r="H13" s="16">
        <v>683238</v>
      </c>
      <c r="I13" s="16">
        <v>316450</v>
      </c>
      <c r="J13" s="16"/>
      <c r="K13" s="16"/>
      <c r="L13" s="16"/>
      <c r="M13" s="26">
        <f>'CPS &gt; Bq'!$I$9*$D13^2+'CPS &gt; Bq'!$J$9*$D13+'CPS &gt; Bq'!$K$9</f>
        <v>2358.8796000000002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6" x14ac:dyDescent="0.25">
      <c r="A14" s="16" t="s">
        <v>1668</v>
      </c>
      <c r="B14" s="195">
        <v>41650</v>
      </c>
      <c r="C14" s="16" t="s">
        <v>1134</v>
      </c>
      <c r="D14" s="16">
        <v>245</v>
      </c>
      <c r="E14" s="16" t="s">
        <v>25</v>
      </c>
      <c r="F14" s="16" t="s">
        <v>1682</v>
      </c>
      <c r="G14" s="12" t="s">
        <v>696</v>
      </c>
      <c r="H14" s="16">
        <v>683220</v>
      </c>
      <c r="I14" s="16">
        <v>316447</v>
      </c>
      <c r="J14" s="16"/>
      <c r="K14" s="16"/>
      <c r="L14" s="16"/>
      <c r="M14" s="26">
        <f>'CPS &gt; Bq'!$I$9*$D14^2+'CPS &gt; Bq'!$J$9*$D14+'CPS &gt; Bq'!$K$9</f>
        <v>1682.5130000000001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6" x14ac:dyDescent="0.25">
      <c r="A15" s="16" t="s">
        <v>1669</v>
      </c>
      <c r="B15" s="54">
        <v>41650</v>
      </c>
      <c r="C15" s="16" t="s">
        <v>1134</v>
      </c>
      <c r="D15" s="16">
        <v>560</v>
      </c>
      <c r="E15" s="16" t="s">
        <v>25</v>
      </c>
      <c r="F15" s="16" t="s">
        <v>1684</v>
      </c>
      <c r="G15" s="12" t="s">
        <v>696</v>
      </c>
      <c r="H15" s="16">
        <v>683213</v>
      </c>
      <c r="I15" s="16">
        <v>316450</v>
      </c>
      <c r="J15" s="16"/>
      <c r="K15" s="16"/>
      <c r="L15" s="16"/>
      <c r="M15" s="26">
        <f>'CPS &gt; Bq'!$I$9*$D15^2+'CPS &gt; Bq'!$J$9*$D15+'CPS &gt; Bq'!$K$9</f>
        <v>3863.3840000000005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6" x14ac:dyDescent="0.25">
      <c r="A16" s="16" t="s">
        <v>1670</v>
      </c>
      <c r="B16" s="195">
        <v>41650</v>
      </c>
      <c r="C16" s="16" t="s">
        <v>1134</v>
      </c>
      <c r="D16" s="16">
        <v>330</v>
      </c>
      <c r="E16" s="16" t="s">
        <v>25</v>
      </c>
      <c r="F16" s="16" t="s">
        <v>1682</v>
      </c>
      <c r="G16" s="12" t="s">
        <v>696</v>
      </c>
      <c r="H16" s="16">
        <v>683220</v>
      </c>
      <c r="I16" s="16">
        <v>316447</v>
      </c>
      <c r="J16" s="16"/>
      <c r="K16" s="16"/>
      <c r="L16" s="16"/>
      <c r="M16" s="26">
        <f>'CPS &gt; Bq'!$I$9*$D16^2+'CPS &gt; Bq'!$J$9*$D16+'CPS &gt; Bq'!$K$9</f>
        <v>2269.047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x14ac:dyDescent="0.25">
      <c r="A17" s="16" t="s">
        <v>1671</v>
      </c>
      <c r="B17" s="54">
        <v>41650</v>
      </c>
      <c r="C17" s="16" t="s">
        <v>1134</v>
      </c>
      <c r="D17" s="16">
        <v>2550</v>
      </c>
      <c r="E17" s="16" t="s">
        <v>25</v>
      </c>
      <c r="F17" s="16" t="s">
        <v>1682</v>
      </c>
      <c r="G17" s="12" t="s">
        <v>696</v>
      </c>
      <c r="H17" s="16">
        <v>683233</v>
      </c>
      <c r="I17" s="16">
        <v>316450</v>
      </c>
      <c r="J17" s="16"/>
      <c r="K17" s="16"/>
      <c r="L17" s="16"/>
      <c r="M17" s="26">
        <f>'CPS &gt; Bq'!$I$9*$D17^2+'CPS &gt; Bq'!$J$9*$D17+'CPS &gt; Bq'!$K$9</f>
        <v>18099.645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x14ac:dyDescent="0.25">
      <c r="A18" s="16" t="s">
        <v>1672</v>
      </c>
      <c r="B18" s="195">
        <v>41650</v>
      </c>
      <c r="C18" s="16" t="s">
        <v>1134</v>
      </c>
      <c r="D18" s="16">
        <v>340</v>
      </c>
      <c r="E18" s="16" t="s">
        <v>25</v>
      </c>
      <c r="F18" s="16" t="s">
        <v>1680</v>
      </c>
      <c r="G18" s="12" t="s">
        <v>696</v>
      </c>
      <c r="H18" s="16">
        <v>683224</v>
      </c>
      <c r="I18" s="16">
        <v>316448</v>
      </c>
      <c r="J18" s="16"/>
      <c r="K18" s="16"/>
      <c r="L18" s="16"/>
      <c r="M18" s="26">
        <f>'CPS &gt; Bq'!$I$9*$D18^2+'CPS &gt; Bq'!$J$9*$D18+'CPS &gt; Bq'!$K$9</f>
        <v>2338.1460000000002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x14ac:dyDescent="0.25">
      <c r="A19" s="16" t="s">
        <v>1673</v>
      </c>
      <c r="B19" s="54">
        <v>41650</v>
      </c>
      <c r="C19" s="16" t="s">
        <v>1134</v>
      </c>
      <c r="D19" s="16">
        <v>170</v>
      </c>
      <c r="E19" s="16" t="s">
        <v>25</v>
      </c>
      <c r="F19" s="16" t="s">
        <v>1686</v>
      </c>
      <c r="G19" s="12" t="s">
        <v>696</v>
      </c>
      <c r="H19" s="16">
        <v>683248</v>
      </c>
      <c r="I19" s="16">
        <v>316453</v>
      </c>
      <c r="J19" s="16"/>
      <c r="K19" s="16"/>
      <c r="L19" s="16"/>
      <c r="M19" s="26">
        <f>'CPS &gt; Bq'!$I$9*$D19^2+'CPS &gt; Bq'!$J$9*$D19+'CPS &gt; Bq'!$K$9</f>
        <v>1166.1830000000002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x14ac:dyDescent="0.25">
      <c r="A20" s="16" t="s">
        <v>1674</v>
      </c>
      <c r="B20" s="195">
        <v>41650</v>
      </c>
      <c r="C20" s="16" t="s">
        <v>1134</v>
      </c>
      <c r="D20" s="16">
        <v>290</v>
      </c>
      <c r="E20" s="16"/>
      <c r="F20" s="16" t="s">
        <v>843</v>
      </c>
      <c r="G20" s="12" t="s">
        <v>696</v>
      </c>
      <c r="H20" s="16">
        <v>683314</v>
      </c>
      <c r="I20" s="16">
        <v>316365</v>
      </c>
      <c r="J20" s="16"/>
      <c r="K20" s="16"/>
      <c r="L20" s="16"/>
      <c r="M20" s="26">
        <f>'CPS &gt; Bq'!$I$9*$D20^2+'CPS &gt; Bq'!$J$9*$D20+'CPS &gt; Bq'!$K$9</f>
        <v>1992.8510000000001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x14ac:dyDescent="0.25">
      <c r="A21" s="16" t="s">
        <v>1675</v>
      </c>
      <c r="B21" s="54">
        <v>41650</v>
      </c>
      <c r="C21" s="16" t="s">
        <v>1134</v>
      </c>
      <c r="D21" s="16">
        <v>210</v>
      </c>
      <c r="E21" s="16"/>
      <c r="F21" s="16" t="s">
        <v>843</v>
      </c>
      <c r="G21" s="12" t="s">
        <v>696</v>
      </c>
      <c r="H21" s="16">
        <v>683304</v>
      </c>
      <c r="I21" s="16">
        <v>316401</v>
      </c>
      <c r="J21" s="16"/>
      <c r="K21" s="16"/>
      <c r="L21" s="16"/>
      <c r="M21" s="26">
        <f>'CPS &gt; Bq'!$I$9*$D21^2+'CPS &gt; Bq'!$J$9*$D21+'CPS &gt; Bq'!$K$9</f>
        <v>1441.4190000000001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x14ac:dyDescent="0.25">
      <c r="A22" s="16" t="s">
        <v>1676</v>
      </c>
      <c r="B22" s="195">
        <v>41650</v>
      </c>
      <c r="C22" s="16" t="s">
        <v>1134</v>
      </c>
      <c r="D22" s="16">
        <v>200</v>
      </c>
      <c r="E22" s="16"/>
      <c r="F22" s="16" t="s">
        <v>843</v>
      </c>
      <c r="G22" s="12" t="s">
        <v>696</v>
      </c>
      <c r="H22" s="16">
        <v>683313</v>
      </c>
      <c r="I22" s="16">
        <v>316382</v>
      </c>
      <c r="J22" s="16"/>
      <c r="K22" s="16"/>
      <c r="L22" s="16"/>
      <c r="M22" s="26">
        <f>'CPS &gt; Bq'!$I$9*$D22^2+'CPS &gt; Bq'!$J$9*$D22+'CPS &gt; Bq'!$K$9</f>
        <v>1372.58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x14ac:dyDescent="0.25">
      <c r="A23" s="16" t="s">
        <v>1677</v>
      </c>
      <c r="B23" s="54">
        <v>41650</v>
      </c>
      <c r="C23" s="16" t="s">
        <v>1134</v>
      </c>
      <c r="D23" s="16">
        <v>300</v>
      </c>
      <c r="E23" s="16"/>
      <c r="F23" s="16" t="s">
        <v>843</v>
      </c>
      <c r="G23" s="12" t="s">
        <v>696</v>
      </c>
      <c r="H23" s="16">
        <v>683314</v>
      </c>
      <c r="I23" s="16">
        <v>316382</v>
      </c>
      <c r="J23" s="16"/>
      <c r="K23" s="16"/>
      <c r="L23" s="16"/>
      <c r="M23" s="26">
        <f>'CPS &gt; Bq'!$I$9*$D23^2+'CPS &gt; Bq'!$J$9*$D23+'CPS &gt; Bq'!$K$9</f>
        <v>2061.87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x14ac:dyDescent="0.25">
      <c r="A24" s="16" t="s">
        <v>1678</v>
      </c>
      <c r="B24" s="195">
        <v>41650</v>
      </c>
      <c r="C24" s="16" t="s">
        <v>1134</v>
      </c>
      <c r="D24" s="16">
        <v>1500</v>
      </c>
      <c r="E24" s="16"/>
      <c r="F24" s="16" t="s">
        <v>1680</v>
      </c>
      <c r="G24" s="12" t="s">
        <v>696</v>
      </c>
      <c r="H24" s="16">
        <v>683310</v>
      </c>
      <c r="I24" s="16">
        <v>316397</v>
      </c>
      <c r="J24" s="16"/>
      <c r="K24" s="16"/>
      <c r="L24" s="16"/>
      <c r="M24" s="26">
        <f>'CPS &gt; Bq'!$I$9*$D24^2+'CPS &gt; Bq'!$J$9*$D24+'CPS &gt; Bq'!$K$9</f>
        <v>10489.35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s="174" customFormat="1" x14ac:dyDescent="0.25">
      <c r="A25" s="16" t="s">
        <v>1687</v>
      </c>
      <c r="B25" s="195">
        <v>41650</v>
      </c>
      <c r="C25" s="16" t="s">
        <v>1134</v>
      </c>
      <c r="D25" s="16">
        <v>300</v>
      </c>
      <c r="E25" s="16"/>
      <c r="F25" s="16" t="s">
        <v>843</v>
      </c>
      <c r="G25" s="12" t="s">
        <v>696</v>
      </c>
      <c r="H25" s="16">
        <v>683310</v>
      </c>
      <c r="I25" s="16">
        <v>316392</v>
      </c>
      <c r="J25" s="16"/>
      <c r="K25" s="16"/>
      <c r="L25" s="16"/>
      <c r="M25" s="26">
        <f>'CPS &gt; Bq'!$I$9*$D25^2+'CPS &gt; Bq'!$J$9*$D25+'CPS &gt; Bq'!$K$9</f>
        <v>2061.87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workbookViewId="0">
      <selection activeCell="W42" sqref="W42"/>
    </sheetView>
  </sheetViews>
  <sheetFormatPr defaultColWidth="11.42578125" defaultRowHeight="15" x14ac:dyDescent="0.25"/>
  <cols>
    <col min="1" max="1" width="15.28515625" customWidth="1"/>
  </cols>
  <sheetData>
    <row r="1" spans="1:26" s="1" customFormat="1" ht="44.1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94" t="s">
        <v>697</v>
      </c>
      <c r="I1" s="12" t="s">
        <v>698</v>
      </c>
      <c r="J1" s="12" t="s">
        <v>1294</v>
      </c>
      <c r="K1" s="12" t="s">
        <v>1385</v>
      </c>
      <c r="L1" s="12" t="s">
        <v>1386</v>
      </c>
      <c r="M1" s="13" t="s">
        <v>1185</v>
      </c>
      <c r="N1" s="14" t="s">
        <v>685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s="174" customFormat="1" x14ac:dyDescent="0.25">
      <c r="A2" s="16" t="s">
        <v>1688</v>
      </c>
      <c r="B2" s="27">
        <v>41651</v>
      </c>
      <c r="C2" s="16" t="s">
        <v>1134</v>
      </c>
      <c r="D2" s="16">
        <v>200</v>
      </c>
      <c r="E2" s="16"/>
      <c r="F2" s="16" t="s">
        <v>1725</v>
      </c>
      <c r="G2" s="12" t="s">
        <v>696</v>
      </c>
      <c r="H2" s="43">
        <v>683088</v>
      </c>
      <c r="I2" s="16">
        <v>316482</v>
      </c>
      <c r="J2" s="33"/>
      <c r="K2" s="33"/>
      <c r="L2" s="18"/>
      <c r="M2" s="26">
        <f>'CPS &gt; Bq'!$I$9*$D2^2+'CPS &gt; Bq'!$J$9*$D2+'CPS &gt; Bq'!$K$9</f>
        <v>1372.58</v>
      </c>
      <c r="N2" s="16" t="str">
        <f>A2</f>
        <v>DBP 45 01</v>
      </c>
      <c r="O2" s="25"/>
      <c r="P2" s="25"/>
      <c r="Q2" s="168"/>
      <c r="R2" s="167"/>
      <c r="S2" s="167"/>
      <c r="T2" s="167"/>
      <c r="U2" s="167"/>
      <c r="V2" s="167"/>
      <c r="W2" s="167"/>
      <c r="X2" s="167"/>
      <c r="Y2" s="167"/>
      <c r="Z2" s="55"/>
    </row>
    <row r="3" spans="1:26" s="174" customFormat="1" x14ac:dyDescent="0.25">
      <c r="A3" s="16" t="s">
        <v>1690</v>
      </c>
      <c r="B3" s="27">
        <v>41651</v>
      </c>
      <c r="C3" s="16" t="s">
        <v>1134</v>
      </c>
      <c r="D3" s="16">
        <v>200</v>
      </c>
      <c r="E3" s="16"/>
      <c r="F3" s="16" t="s">
        <v>1725</v>
      </c>
      <c r="G3" s="12" t="s">
        <v>696</v>
      </c>
      <c r="H3" s="43">
        <v>683088</v>
      </c>
      <c r="I3" s="16">
        <v>316482</v>
      </c>
      <c r="J3" s="33" t="s">
        <v>1378</v>
      </c>
      <c r="K3" s="33" t="s">
        <v>1378</v>
      </c>
      <c r="L3" s="18" t="s">
        <v>1378</v>
      </c>
      <c r="M3" s="26">
        <f>'CPS &gt; Bq'!$I$9*$D3^2+'CPS &gt; Bq'!$J$9*$D3+'CPS &gt; Bq'!$K$9</f>
        <v>1372.58</v>
      </c>
      <c r="N3" s="16" t="str">
        <f t="shared" ref="N3:N38" si="0">A3</f>
        <v>DBP 45 02</v>
      </c>
      <c r="O3" s="25"/>
      <c r="P3" s="25"/>
      <c r="Q3" s="168"/>
      <c r="R3" s="167"/>
      <c r="S3" s="167"/>
      <c r="T3" s="167"/>
      <c r="U3" s="167"/>
      <c r="V3" s="167"/>
      <c r="W3" s="167"/>
      <c r="X3" s="167"/>
      <c r="Y3" s="167"/>
      <c r="Z3" s="55"/>
    </row>
    <row r="4" spans="1:26" s="174" customFormat="1" x14ac:dyDescent="0.25">
      <c r="A4" s="16" t="s">
        <v>1689</v>
      </c>
      <c r="B4" s="27">
        <v>41651</v>
      </c>
      <c r="C4" s="16" t="s">
        <v>1134</v>
      </c>
      <c r="D4" s="16">
        <v>850</v>
      </c>
      <c r="E4" s="16"/>
      <c r="F4" s="16" t="s">
        <v>1725</v>
      </c>
      <c r="G4" s="12" t="s">
        <v>696</v>
      </c>
      <c r="H4" s="43">
        <v>683108</v>
      </c>
      <c r="I4" s="16">
        <v>316481</v>
      </c>
      <c r="J4" s="33"/>
      <c r="K4" s="33"/>
      <c r="L4" s="18"/>
      <c r="M4" s="26">
        <f>'CPS &gt; Bq'!$I$9*$D4^2+'CPS &gt; Bq'!$J$9*$D4+'CPS &gt; Bq'!$K$9</f>
        <v>5888.7150000000001</v>
      </c>
      <c r="N4" s="16" t="str">
        <f t="shared" si="0"/>
        <v>DBP 45 03</v>
      </c>
      <c r="O4" s="25"/>
      <c r="P4" s="25"/>
      <c r="Q4" s="168"/>
      <c r="R4" s="167"/>
      <c r="S4" s="167"/>
      <c r="T4" s="167"/>
      <c r="U4" s="167"/>
      <c r="V4" s="167"/>
      <c r="W4" s="167"/>
      <c r="X4" s="167"/>
      <c r="Y4" s="167"/>
      <c r="Z4" s="55"/>
    </row>
    <row r="5" spans="1:26" s="174" customFormat="1" x14ac:dyDescent="0.25">
      <c r="A5" s="16" t="s">
        <v>1691</v>
      </c>
      <c r="B5" s="27">
        <v>41651</v>
      </c>
      <c r="C5" s="16" t="s">
        <v>1134</v>
      </c>
      <c r="D5" s="16">
        <v>1600</v>
      </c>
      <c r="E5" s="16"/>
      <c r="F5" s="16" t="s">
        <v>1680</v>
      </c>
      <c r="G5" s="12" t="s">
        <v>696</v>
      </c>
      <c r="H5" s="43">
        <v>683115</v>
      </c>
      <c r="I5" s="16">
        <v>316482</v>
      </c>
      <c r="J5" s="33" t="s">
        <v>1378</v>
      </c>
      <c r="K5" s="33" t="s">
        <v>1378</v>
      </c>
      <c r="L5" s="18" t="s">
        <v>1378</v>
      </c>
      <c r="M5" s="26">
        <f>'CPS &gt; Bq'!$I$9*$D5^2+'CPS &gt; Bq'!$J$9*$D5+'CPS &gt; Bq'!$K$9</f>
        <v>11204.64</v>
      </c>
      <c r="N5" s="16" t="str">
        <f t="shared" si="0"/>
        <v>DBP 45 04</v>
      </c>
      <c r="O5" s="25"/>
      <c r="P5" s="25"/>
      <c r="Q5" s="168"/>
      <c r="R5" s="167"/>
      <c r="S5" s="167"/>
      <c r="T5" s="167"/>
      <c r="U5" s="167"/>
      <c r="V5" s="167"/>
      <c r="W5" s="167"/>
      <c r="X5" s="167"/>
      <c r="Y5" s="167"/>
      <c r="Z5" s="55"/>
    </row>
    <row r="6" spans="1:26" s="174" customFormat="1" x14ac:dyDescent="0.25">
      <c r="A6" s="16" t="s">
        <v>1692</v>
      </c>
      <c r="B6" s="27">
        <v>41651</v>
      </c>
      <c r="C6" s="16" t="s">
        <v>1134</v>
      </c>
      <c r="D6" s="16">
        <v>350</v>
      </c>
      <c r="E6" s="16"/>
      <c r="F6" s="16" t="s">
        <v>1680</v>
      </c>
      <c r="G6" s="12" t="s">
        <v>696</v>
      </c>
      <c r="H6" s="43">
        <v>683113</v>
      </c>
      <c r="I6" s="16">
        <v>316482</v>
      </c>
      <c r="J6" s="33"/>
      <c r="K6" s="33"/>
      <c r="L6" s="18"/>
      <c r="M6" s="26">
        <f>'CPS &gt; Bq'!$I$9*$D6^2+'CPS &gt; Bq'!$J$9*$D6+'CPS &gt; Bq'!$K$9</f>
        <v>2407.2649999999999</v>
      </c>
      <c r="N6" s="16" t="str">
        <f t="shared" si="0"/>
        <v>DBP 45 05</v>
      </c>
      <c r="O6" s="25"/>
      <c r="P6" s="25"/>
      <c r="Q6" s="168"/>
      <c r="R6" s="167"/>
      <c r="S6" s="167"/>
      <c r="T6" s="167"/>
      <c r="U6" s="167"/>
      <c r="V6" s="167"/>
      <c r="W6" s="167"/>
      <c r="X6" s="167"/>
      <c r="Y6" s="167"/>
      <c r="Z6" s="55"/>
    </row>
    <row r="7" spans="1:26" s="174" customFormat="1" x14ac:dyDescent="0.25">
      <c r="A7" s="16" t="s">
        <v>1693</v>
      </c>
      <c r="B7" s="27">
        <v>41651</v>
      </c>
      <c r="C7" s="16" t="s">
        <v>1134</v>
      </c>
      <c r="D7" s="16">
        <v>200</v>
      </c>
      <c r="E7" s="16"/>
      <c r="F7" s="16" t="s">
        <v>1725</v>
      </c>
      <c r="G7" s="12" t="s">
        <v>696</v>
      </c>
      <c r="H7" s="43">
        <v>683116</v>
      </c>
      <c r="I7" s="16">
        <v>316485</v>
      </c>
      <c r="J7" s="33"/>
      <c r="K7" s="33"/>
      <c r="L7" s="18"/>
      <c r="M7" s="26">
        <f>'CPS &gt; Bq'!$I$9*$D7^2+'CPS &gt; Bq'!$J$9*$D7+'CPS &gt; Bq'!$K$9</f>
        <v>1372.58</v>
      </c>
      <c r="N7" s="16" t="str">
        <f t="shared" si="0"/>
        <v>DBP 45 06</v>
      </c>
      <c r="O7" s="25"/>
      <c r="P7" s="25"/>
      <c r="Q7" s="168"/>
      <c r="R7" s="167"/>
      <c r="S7" s="167"/>
      <c r="T7" s="167"/>
      <c r="U7" s="167"/>
      <c r="V7" s="167"/>
      <c r="W7" s="167"/>
      <c r="X7" s="167"/>
      <c r="Y7" s="167"/>
      <c r="Z7" s="55"/>
    </row>
    <row r="8" spans="1:26" s="174" customFormat="1" x14ac:dyDescent="0.25">
      <c r="A8" s="16" t="s">
        <v>1694</v>
      </c>
      <c r="B8" s="27">
        <v>41651</v>
      </c>
      <c r="C8" s="16" t="s">
        <v>1134</v>
      </c>
      <c r="D8" s="16">
        <v>750</v>
      </c>
      <c r="E8" s="16"/>
      <c r="F8" s="16" t="s">
        <v>1680</v>
      </c>
      <c r="G8" s="12" t="s">
        <v>696</v>
      </c>
      <c r="H8" s="43">
        <v>683110</v>
      </c>
      <c r="I8" s="16">
        <v>316494</v>
      </c>
      <c r="J8" s="33"/>
      <c r="K8" s="33"/>
      <c r="L8" s="18"/>
      <c r="M8" s="26">
        <f>'CPS &gt; Bq'!$I$9*$D8^2+'CPS &gt; Bq'!$J$9*$D8+'CPS &gt; Bq'!$K$9</f>
        <v>5188.4250000000002</v>
      </c>
      <c r="N8" s="16" t="str">
        <f t="shared" si="0"/>
        <v>DBP 45 07</v>
      </c>
      <c r="O8" s="25"/>
      <c r="P8" s="25"/>
      <c r="Q8" s="168"/>
      <c r="R8" s="167"/>
      <c r="S8" s="167"/>
      <c r="T8" s="167"/>
      <c r="U8" s="167"/>
      <c r="V8" s="167"/>
      <c r="W8" s="167"/>
      <c r="X8" s="167"/>
      <c r="Y8" s="167"/>
      <c r="Z8" s="55"/>
    </row>
    <row r="9" spans="1:26" s="174" customFormat="1" x14ac:dyDescent="0.25">
      <c r="A9" s="16" t="s">
        <v>1695</v>
      </c>
      <c r="B9" s="27">
        <v>41651</v>
      </c>
      <c r="C9" s="16" t="s">
        <v>1134</v>
      </c>
      <c r="D9" s="16">
        <v>250</v>
      </c>
      <c r="E9" s="16"/>
      <c r="F9" s="16" t="s">
        <v>1680</v>
      </c>
      <c r="G9" s="12" t="s">
        <v>696</v>
      </c>
      <c r="H9" s="43">
        <v>683110</v>
      </c>
      <c r="I9" s="16">
        <v>316494</v>
      </c>
      <c r="J9" s="33"/>
      <c r="K9" s="33"/>
      <c r="L9" s="18"/>
      <c r="M9" s="26">
        <f>'CPS &gt; Bq'!$I$9*$D9^2+'CPS &gt; Bq'!$J$9*$D9+'CPS &gt; Bq'!$K$9</f>
        <v>1716.9750000000001</v>
      </c>
      <c r="N9" s="16" t="str">
        <f t="shared" si="0"/>
        <v>DBP 45 08</v>
      </c>
      <c r="O9" s="25"/>
      <c r="P9" s="25"/>
      <c r="Q9" s="168"/>
      <c r="R9" s="167"/>
      <c r="S9" s="167"/>
      <c r="T9" s="167"/>
      <c r="U9" s="167"/>
      <c r="V9" s="167"/>
      <c r="W9" s="167"/>
      <c r="X9" s="167"/>
      <c r="Y9" s="167"/>
      <c r="Z9" s="55"/>
    </row>
    <row r="10" spans="1:26" s="174" customFormat="1" x14ac:dyDescent="0.25">
      <c r="A10" s="16" t="s">
        <v>1696</v>
      </c>
      <c r="B10" s="27">
        <v>41651</v>
      </c>
      <c r="C10" s="16" t="s">
        <v>1134</v>
      </c>
      <c r="D10" s="16">
        <v>230</v>
      </c>
      <c r="E10" s="16"/>
      <c r="F10" s="16" t="s">
        <v>843</v>
      </c>
      <c r="G10" s="12" t="s">
        <v>696</v>
      </c>
      <c r="H10" s="43">
        <v>683115</v>
      </c>
      <c r="I10" s="16">
        <v>316483</v>
      </c>
      <c r="J10" s="33"/>
      <c r="K10" s="33"/>
      <c r="L10" s="18"/>
      <c r="M10" s="26">
        <f>'CPS &gt; Bq'!$I$9*$D10^2+'CPS &gt; Bq'!$J$9*$D10+'CPS &gt; Bq'!$K$9</f>
        <v>1579.1569999999999</v>
      </c>
      <c r="N10" s="16" t="str">
        <f t="shared" si="0"/>
        <v>DBP 45 09</v>
      </c>
      <c r="O10" s="25"/>
      <c r="P10" s="25"/>
      <c r="Q10" s="168"/>
      <c r="R10" s="167"/>
      <c r="S10" s="167"/>
      <c r="T10" s="167"/>
      <c r="U10" s="167"/>
      <c r="V10" s="167"/>
      <c r="W10" s="167"/>
      <c r="X10" s="167"/>
      <c r="Y10" s="167"/>
      <c r="Z10" s="55"/>
    </row>
    <row r="11" spans="1:26" s="174" customFormat="1" x14ac:dyDescent="0.25">
      <c r="A11" s="16" t="s">
        <v>1697</v>
      </c>
      <c r="B11" s="27">
        <v>41651</v>
      </c>
      <c r="C11" s="16" t="s">
        <v>1134</v>
      </c>
      <c r="D11" s="16">
        <v>250</v>
      </c>
      <c r="E11" s="16"/>
      <c r="F11" s="16" t="s">
        <v>843</v>
      </c>
      <c r="G11" s="12" t="s">
        <v>696</v>
      </c>
      <c r="H11" s="43">
        <v>683109</v>
      </c>
      <c r="I11" s="16">
        <v>316493</v>
      </c>
      <c r="J11" s="33"/>
      <c r="K11" s="33"/>
      <c r="L11" s="18"/>
      <c r="M11" s="26">
        <f>'CPS &gt; Bq'!$I$9*$D11^2+'CPS &gt; Bq'!$J$9*$D11+'CPS &gt; Bq'!$K$9</f>
        <v>1716.9750000000001</v>
      </c>
      <c r="N11" s="16" t="str">
        <f t="shared" si="0"/>
        <v>DBP 45 10</v>
      </c>
      <c r="O11" s="25"/>
      <c r="P11" s="25"/>
      <c r="Q11" s="168"/>
      <c r="R11" s="167"/>
      <c r="S11" s="167"/>
      <c r="T11" s="167"/>
      <c r="U11" s="167"/>
      <c r="V11" s="167"/>
      <c r="W11" s="167"/>
      <c r="X11" s="167"/>
      <c r="Y11" s="167"/>
      <c r="Z11" s="55"/>
    </row>
    <row r="12" spans="1:26" s="174" customFormat="1" x14ac:dyDescent="0.25">
      <c r="A12" s="16" t="s">
        <v>1698</v>
      </c>
      <c r="B12" s="27">
        <v>41651</v>
      </c>
      <c r="C12" s="16" t="s">
        <v>1134</v>
      </c>
      <c r="D12" s="16">
        <v>200</v>
      </c>
      <c r="E12" s="16"/>
      <c r="F12" s="16" t="s">
        <v>843</v>
      </c>
      <c r="G12" s="12" t="s">
        <v>696</v>
      </c>
      <c r="H12" s="43">
        <v>683127</v>
      </c>
      <c r="I12" s="16">
        <v>316490</v>
      </c>
      <c r="J12" s="33"/>
      <c r="K12" s="33"/>
      <c r="L12" s="18"/>
      <c r="M12" s="26">
        <f>'CPS &gt; Bq'!$I$9*$D12^2+'CPS &gt; Bq'!$J$9*$D12+'CPS &gt; Bq'!$K$9</f>
        <v>1372.58</v>
      </c>
      <c r="N12" s="16" t="str">
        <f t="shared" si="0"/>
        <v>DBP 45 11</v>
      </c>
      <c r="O12" s="25"/>
      <c r="P12" s="25"/>
      <c r="Q12" s="168"/>
      <c r="R12" s="167"/>
      <c r="S12" s="167"/>
      <c r="T12" s="167"/>
      <c r="U12" s="167"/>
      <c r="V12" s="167"/>
      <c r="W12" s="167"/>
      <c r="X12" s="167"/>
      <c r="Y12" s="167"/>
      <c r="Z12" s="55"/>
    </row>
    <row r="13" spans="1:26" s="174" customFormat="1" x14ac:dyDescent="0.25">
      <c r="A13" s="16" t="s">
        <v>1699</v>
      </c>
      <c r="B13" s="27">
        <v>41651</v>
      </c>
      <c r="C13" s="16" t="s">
        <v>1134</v>
      </c>
      <c r="D13" s="16">
        <v>490</v>
      </c>
      <c r="E13" s="16"/>
      <c r="F13" s="16" t="s">
        <v>1680</v>
      </c>
      <c r="G13" s="12" t="s">
        <v>696</v>
      </c>
      <c r="H13" s="43">
        <v>683119</v>
      </c>
      <c r="I13" s="16">
        <v>316498</v>
      </c>
      <c r="J13" s="33" t="s">
        <v>1240</v>
      </c>
      <c r="K13" s="33" t="s">
        <v>1240</v>
      </c>
      <c r="L13" s="18" t="s">
        <v>1240</v>
      </c>
      <c r="M13" s="26">
        <f>'CPS &gt; Bq'!$I$9*$D13^2+'CPS &gt; Bq'!$J$9*$D13+'CPS &gt; Bq'!$K$9</f>
        <v>3377.0310000000004</v>
      </c>
      <c r="N13" s="16" t="str">
        <f t="shared" si="0"/>
        <v>DBP 45 12</v>
      </c>
      <c r="O13" s="25"/>
      <c r="P13" s="25"/>
      <c r="Q13" s="168"/>
      <c r="R13" s="167"/>
      <c r="S13" s="167"/>
      <c r="T13" s="167"/>
      <c r="U13" s="167"/>
      <c r="V13" s="167"/>
      <c r="W13" s="167"/>
      <c r="X13" s="167"/>
      <c r="Y13" s="167"/>
      <c r="Z13" s="55"/>
    </row>
    <row r="14" spans="1:26" s="174" customFormat="1" x14ac:dyDescent="0.25">
      <c r="A14" s="16" t="s">
        <v>1700</v>
      </c>
      <c r="B14" s="27">
        <v>41651</v>
      </c>
      <c r="C14" s="16" t="s">
        <v>1134</v>
      </c>
      <c r="D14" s="16">
        <v>185</v>
      </c>
      <c r="E14" s="16"/>
      <c r="F14" s="16" t="s">
        <v>843</v>
      </c>
      <c r="G14" s="12" t="s">
        <v>696</v>
      </c>
      <c r="H14" s="43">
        <v>683134</v>
      </c>
      <c r="I14" s="16">
        <v>316493</v>
      </c>
      <c r="J14" s="33"/>
      <c r="K14" s="33"/>
      <c r="L14" s="18"/>
      <c r="M14" s="26">
        <f>'CPS &gt; Bq'!$I$9*$D14^2+'CPS &gt; Bq'!$J$9*$D14+'CPS &gt; Bq'!$K$9</f>
        <v>1269.3589999999999</v>
      </c>
      <c r="N14" s="16" t="str">
        <f t="shared" si="0"/>
        <v>DBP 45 13</v>
      </c>
      <c r="O14" s="25"/>
      <c r="P14" s="25"/>
      <c r="Q14" s="168"/>
      <c r="R14" s="167"/>
      <c r="S14" s="167"/>
      <c r="T14" s="167"/>
      <c r="U14" s="167"/>
      <c r="V14" s="167"/>
      <c r="W14" s="167"/>
      <c r="X14" s="167"/>
      <c r="Y14" s="167"/>
      <c r="Z14" s="55"/>
    </row>
    <row r="15" spans="1:26" s="174" customFormat="1" x14ac:dyDescent="0.25">
      <c r="A15" s="16" t="s">
        <v>1701</v>
      </c>
      <c r="B15" s="27">
        <v>41651</v>
      </c>
      <c r="C15" s="16" t="s">
        <v>1134</v>
      </c>
      <c r="D15" s="16">
        <v>280</v>
      </c>
      <c r="E15" s="16"/>
      <c r="F15" s="16" t="s">
        <v>1680</v>
      </c>
      <c r="G15" s="12" t="s">
        <v>696</v>
      </c>
      <c r="H15" s="43">
        <v>683129</v>
      </c>
      <c r="I15" s="16">
        <v>316493</v>
      </c>
      <c r="J15" s="33"/>
      <c r="K15" s="33"/>
      <c r="L15" s="18"/>
      <c r="M15" s="26">
        <f>'CPS &gt; Bq'!$I$9*$D15^2+'CPS &gt; Bq'!$J$9*$D15+'CPS &gt; Bq'!$K$9</f>
        <v>1923.8520000000001</v>
      </c>
      <c r="N15" s="16" t="str">
        <f t="shared" si="0"/>
        <v>DBP 45 14</v>
      </c>
      <c r="O15" s="25"/>
      <c r="P15" s="25"/>
      <c r="Q15" s="168"/>
      <c r="R15" s="167"/>
      <c r="S15" s="167"/>
      <c r="T15" s="167"/>
      <c r="U15" s="167"/>
      <c r="V15" s="167"/>
      <c r="W15" s="167"/>
      <c r="X15" s="167"/>
      <c r="Y15" s="167"/>
      <c r="Z15" s="55"/>
    </row>
    <row r="16" spans="1:26" s="174" customFormat="1" x14ac:dyDescent="0.25">
      <c r="A16" s="16" t="s">
        <v>1702</v>
      </c>
      <c r="B16" s="27">
        <v>41651</v>
      </c>
      <c r="C16" s="16" t="s">
        <v>1134</v>
      </c>
      <c r="D16" s="16">
        <v>550</v>
      </c>
      <c r="E16" s="16"/>
      <c r="F16" s="16" t="s">
        <v>1726</v>
      </c>
      <c r="G16" s="12" t="s">
        <v>696</v>
      </c>
      <c r="H16" s="43">
        <v>683129</v>
      </c>
      <c r="I16" s="16">
        <v>316494</v>
      </c>
      <c r="J16" s="33"/>
      <c r="K16" s="33"/>
      <c r="L16" s="18"/>
      <c r="M16" s="26">
        <f>'CPS &gt; Bq'!$I$9*$D16^2+'CPS &gt; Bq'!$J$9*$D16+'CPS &gt; Bq'!$K$9</f>
        <v>3793.8450000000003</v>
      </c>
      <c r="N16" s="16" t="str">
        <f t="shared" si="0"/>
        <v>DBP 45 15</v>
      </c>
      <c r="O16" s="25"/>
      <c r="P16" s="25"/>
      <c r="Q16" s="168"/>
      <c r="R16" s="167"/>
      <c r="S16" s="167"/>
      <c r="T16" s="167"/>
      <c r="U16" s="167"/>
      <c r="V16" s="167"/>
      <c r="W16" s="167"/>
      <c r="X16" s="167"/>
      <c r="Y16" s="167"/>
      <c r="Z16" s="55"/>
    </row>
    <row r="17" spans="1:26" s="174" customFormat="1" x14ac:dyDescent="0.25">
      <c r="A17" s="16" t="s">
        <v>1703</v>
      </c>
      <c r="B17" s="27">
        <v>41651</v>
      </c>
      <c r="C17" s="16" t="s">
        <v>1134</v>
      </c>
      <c r="D17" s="16">
        <v>240</v>
      </c>
      <c r="E17" s="16"/>
      <c r="F17" s="16" t="s">
        <v>843</v>
      </c>
      <c r="G17" s="12" t="s">
        <v>696</v>
      </c>
      <c r="H17" s="43">
        <v>683132</v>
      </c>
      <c r="I17" s="16">
        <v>316492</v>
      </c>
      <c r="J17" s="33" t="s">
        <v>1240</v>
      </c>
      <c r="K17" s="33" t="s">
        <v>1240</v>
      </c>
      <c r="L17" s="18" t="s">
        <v>1240</v>
      </c>
      <c r="M17" s="26">
        <f>'CPS &gt; Bq'!$I$9*$D17^2+'CPS &gt; Bq'!$J$9*$D17+'CPS &gt; Bq'!$K$9</f>
        <v>1648.056</v>
      </c>
      <c r="N17" s="16" t="str">
        <f t="shared" si="0"/>
        <v>DBP 45 16</v>
      </c>
      <c r="O17" s="25"/>
      <c r="P17" s="25"/>
      <c r="Q17" s="168"/>
      <c r="R17" s="167"/>
      <c r="S17" s="167"/>
      <c r="T17" s="167"/>
      <c r="U17" s="167"/>
      <c r="V17" s="167"/>
      <c r="W17" s="167"/>
      <c r="X17" s="167"/>
      <c r="Y17" s="167"/>
      <c r="Z17" s="55"/>
    </row>
    <row r="18" spans="1:26" s="174" customFormat="1" x14ac:dyDescent="0.25">
      <c r="A18" s="16" t="s">
        <v>1704</v>
      </c>
      <c r="B18" s="27">
        <v>41651</v>
      </c>
      <c r="C18" s="16" t="s">
        <v>1134</v>
      </c>
      <c r="D18" s="16">
        <v>170</v>
      </c>
      <c r="E18" s="16"/>
      <c r="F18" s="16" t="s">
        <v>1726</v>
      </c>
      <c r="G18" s="12" t="s">
        <v>696</v>
      </c>
      <c r="H18" s="43">
        <v>683124</v>
      </c>
      <c r="I18" s="16">
        <v>316495</v>
      </c>
      <c r="J18" s="33"/>
      <c r="K18" s="33"/>
      <c r="L18" s="18"/>
      <c r="M18" s="26">
        <f>'CPS &gt; Bq'!$I$9*$D18^2+'CPS &gt; Bq'!$J$9*$D18+'CPS &gt; Bq'!$K$9</f>
        <v>1166.1830000000002</v>
      </c>
      <c r="N18" s="16" t="str">
        <f t="shared" si="0"/>
        <v>DBP 45 17</v>
      </c>
      <c r="O18" s="25"/>
      <c r="P18" s="25"/>
      <c r="Q18" s="168"/>
      <c r="R18" s="167"/>
      <c r="S18" s="167"/>
      <c r="T18" s="167"/>
      <c r="U18" s="167"/>
      <c r="V18" s="167"/>
      <c r="W18" s="167"/>
      <c r="X18" s="167"/>
      <c r="Y18" s="167"/>
      <c r="Z18" s="55"/>
    </row>
    <row r="19" spans="1:26" x14ac:dyDescent="0.25">
      <c r="A19" s="16" t="s">
        <v>1705</v>
      </c>
      <c r="B19" s="27">
        <v>41651</v>
      </c>
      <c r="C19" s="16" t="s">
        <v>1134</v>
      </c>
      <c r="D19" s="30">
        <v>280</v>
      </c>
      <c r="E19" s="16"/>
      <c r="F19" s="16" t="s">
        <v>843</v>
      </c>
      <c r="G19" s="12" t="s">
        <v>696</v>
      </c>
      <c r="H19" s="43">
        <v>683132</v>
      </c>
      <c r="I19" s="16">
        <v>316492</v>
      </c>
      <c r="J19" s="33"/>
      <c r="K19" s="33"/>
      <c r="L19" s="18"/>
      <c r="M19" s="26">
        <f>'CPS &gt; Bq'!$I$9*$D19^2+'CPS &gt; Bq'!$J$9*$D19+'CPS &gt; Bq'!$K$9</f>
        <v>1923.8520000000001</v>
      </c>
      <c r="N19" s="16" t="str">
        <f t="shared" si="0"/>
        <v>DBP 45 18</v>
      </c>
      <c r="O19" s="25"/>
      <c r="P19" s="25"/>
      <c r="Q19" s="168"/>
      <c r="R19" s="167"/>
      <c r="S19" s="167"/>
      <c r="T19" s="167"/>
      <c r="U19" s="167"/>
      <c r="V19" s="167"/>
      <c r="W19" s="167"/>
      <c r="X19" s="167"/>
      <c r="Y19" s="167"/>
    </row>
    <row r="20" spans="1:26" x14ac:dyDescent="0.25">
      <c r="A20" s="16" t="s">
        <v>1706</v>
      </c>
      <c r="B20" s="27">
        <v>41651</v>
      </c>
      <c r="C20" s="16" t="s">
        <v>1134</v>
      </c>
      <c r="D20" s="30">
        <v>400</v>
      </c>
      <c r="E20" s="16"/>
      <c r="F20" s="16" t="s">
        <v>1727</v>
      </c>
      <c r="G20" s="12" t="s">
        <v>696</v>
      </c>
      <c r="H20" s="43">
        <v>683127</v>
      </c>
      <c r="I20" s="16">
        <v>316495</v>
      </c>
      <c r="J20" s="33"/>
      <c r="K20" s="33"/>
      <c r="L20" s="18"/>
      <c r="M20" s="26">
        <f>'CPS &gt; Bq'!$I$9*$D20^2+'CPS &gt; Bq'!$J$9*$D20+'CPS &gt; Bq'!$K$9</f>
        <v>2753.16</v>
      </c>
      <c r="N20" s="16" t="str">
        <f t="shared" si="0"/>
        <v>DBP 45 19</v>
      </c>
      <c r="O20" s="25"/>
      <c r="P20" s="25"/>
      <c r="Q20" s="168"/>
      <c r="R20" s="167"/>
      <c r="S20" s="167"/>
      <c r="T20" s="167"/>
      <c r="U20" s="167"/>
      <c r="V20" s="167"/>
      <c r="W20" s="167"/>
      <c r="X20" s="167"/>
      <c r="Y20" s="167"/>
    </row>
    <row r="21" spans="1:26" x14ac:dyDescent="0.25">
      <c r="A21" s="16" t="s">
        <v>1707</v>
      </c>
      <c r="B21" s="27">
        <v>41651</v>
      </c>
      <c r="C21" s="16" t="s">
        <v>1134</v>
      </c>
      <c r="D21" s="30">
        <v>360</v>
      </c>
      <c r="E21" s="16"/>
      <c r="F21" s="16" t="s">
        <v>843</v>
      </c>
      <c r="G21" s="12" t="s">
        <v>696</v>
      </c>
      <c r="H21" s="43">
        <v>683314</v>
      </c>
      <c r="I21" s="16">
        <v>316337</v>
      </c>
      <c r="J21" s="33"/>
      <c r="K21" s="33"/>
      <c r="L21" s="18"/>
      <c r="M21" s="26">
        <f>'CPS &gt; Bq'!$I$9*$D21^2+'CPS &gt; Bq'!$J$9*$D21+'CPS &gt; Bq'!$K$9</f>
        <v>2476.404</v>
      </c>
      <c r="N21" s="16" t="str">
        <f t="shared" si="0"/>
        <v>DBP 45 20</v>
      </c>
      <c r="O21" s="25"/>
      <c r="P21" s="25"/>
      <c r="Q21" s="168"/>
      <c r="R21" s="167"/>
      <c r="S21" s="167"/>
      <c r="T21" s="167"/>
      <c r="U21" s="167"/>
      <c r="V21" s="167"/>
      <c r="W21" s="167"/>
      <c r="X21" s="167"/>
      <c r="Y21" s="167"/>
    </row>
    <row r="22" spans="1:26" x14ac:dyDescent="0.25">
      <c r="A22" s="16" t="s">
        <v>1708</v>
      </c>
      <c r="B22" s="27">
        <v>41651</v>
      </c>
      <c r="C22" s="16" t="s">
        <v>1134</v>
      </c>
      <c r="D22" s="16">
        <v>350</v>
      </c>
      <c r="E22" s="16"/>
      <c r="F22" s="16" t="s">
        <v>1728</v>
      </c>
      <c r="G22" s="12" t="s">
        <v>696</v>
      </c>
      <c r="H22" s="43">
        <v>683312</v>
      </c>
      <c r="I22" s="16">
        <v>316332</v>
      </c>
      <c r="J22" s="33"/>
      <c r="K22" s="33"/>
      <c r="L22" s="18"/>
      <c r="M22" s="26">
        <f>'CPS &gt; Bq'!$I$9*$D22^2+'CPS &gt; Bq'!$J$9*$D22+'CPS &gt; Bq'!$K$9</f>
        <v>2407.2649999999999</v>
      </c>
      <c r="N22" s="16" t="str">
        <f t="shared" si="0"/>
        <v>DBP 45 21</v>
      </c>
      <c r="O22" s="25"/>
      <c r="P22" s="25"/>
      <c r="Q22" s="168"/>
      <c r="R22" s="167"/>
      <c r="S22" s="167"/>
      <c r="T22" s="167"/>
      <c r="U22" s="167"/>
      <c r="V22" s="167"/>
      <c r="W22" s="167"/>
      <c r="X22" s="167"/>
      <c r="Y22" s="167"/>
    </row>
    <row r="23" spans="1:26" x14ac:dyDescent="0.25">
      <c r="A23" s="16" t="s">
        <v>1709</v>
      </c>
      <c r="B23" s="27">
        <v>41651</v>
      </c>
      <c r="C23" s="16" t="s">
        <v>1134</v>
      </c>
      <c r="D23" s="16">
        <v>260</v>
      </c>
      <c r="E23" s="16"/>
      <c r="F23" s="16" t="s">
        <v>843</v>
      </c>
      <c r="G23" s="12" t="s">
        <v>696</v>
      </c>
      <c r="H23" s="43">
        <v>683312</v>
      </c>
      <c r="I23" s="16">
        <v>316338</v>
      </c>
      <c r="J23" s="33" t="s">
        <v>1240</v>
      </c>
      <c r="K23" s="33" t="s">
        <v>1240</v>
      </c>
      <c r="L23" s="18" t="s">
        <v>1240</v>
      </c>
      <c r="M23" s="26">
        <f>'CPS &gt; Bq'!$I$9*$D23^2+'CPS &gt; Bq'!$J$9*$D23+'CPS &gt; Bq'!$K$9</f>
        <v>1785.914</v>
      </c>
      <c r="N23" s="16" t="str">
        <f t="shared" si="0"/>
        <v>DBP 45 22</v>
      </c>
      <c r="O23" s="25"/>
      <c r="P23" s="25"/>
      <c r="Q23" s="168"/>
      <c r="R23" s="167"/>
      <c r="S23" s="167"/>
      <c r="T23" s="167"/>
      <c r="U23" s="167"/>
      <c r="V23" s="167"/>
      <c r="W23" s="167"/>
      <c r="X23" s="167"/>
      <c r="Y23" s="167"/>
    </row>
    <row r="24" spans="1:26" x14ac:dyDescent="0.25">
      <c r="A24" s="16" t="s">
        <v>1710</v>
      </c>
      <c r="B24" s="27">
        <v>41651</v>
      </c>
      <c r="C24" s="16" t="s">
        <v>1134</v>
      </c>
      <c r="D24" s="16">
        <v>300</v>
      </c>
      <c r="E24" s="16"/>
      <c r="F24" s="16" t="s">
        <v>1729</v>
      </c>
      <c r="G24" s="12" t="s">
        <v>696</v>
      </c>
      <c r="H24" s="43">
        <v>683314</v>
      </c>
      <c r="I24" s="16">
        <v>316348</v>
      </c>
      <c r="J24" s="33"/>
      <c r="K24" s="33"/>
      <c r="L24" s="18"/>
      <c r="M24" s="26">
        <f>'CPS &gt; Bq'!$I$9*$D24^2+'CPS &gt; Bq'!$J$9*$D24+'CPS &gt; Bq'!$K$9</f>
        <v>2061.87</v>
      </c>
      <c r="N24" s="16" t="str">
        <f t="shared" si="0"/>
        <v>DBP 45 23</v>
      </c>
      <c r="O24" s="25"/>
      <c r="P24" s="25"/>
      <c r="Q24" s="168"/>
      <c r="R24" s="167"/>
      <c r="S24" s="167"/>
      <c r="T24" s="167"/>
      <c r="U24" s="167"/>
      <c r="V24" s="167"/>
      <c r="W24" s="167"/>
      <c r="X24" s="167"/>
      <c r="Y24" s="167"/>
    </row>
    <row r="25" spans="1:26" x14ac:dyDescent="0.25">
      <c r="A25" s="16" t="s">
        <v>1711</v>
      </c>
      <c r="B25" s="27">
        <v>41651</v>
      </c>
      <c r="C25" s="16" t="s">
        <v>1134</v>
      </c>
      <c r="D25" s="16">
        <v>200</v>
      </c>
      <c r="E25" s="16"/>
      <c r="F25" s="16" t="s">
        <v>843</v>
      </c>
      <c r="G25" s="12" t="s">
        <v>696</v>
      </c>
      <c r="H25" s="43">
        <v>683315</v>
      </c>
      <c r="I25" s="16">
        <v>316334</v>
      </c>
      <c r="J25" s="33"/>
      <c r="K25" s="33"/>
      <c r="L25" s="18"/>
      <c r="M25" s="26">
        <f>'CPS &gt; Bq'!$I$9*$D25^2+'CPS &gt; Bq'!$J$9*$D25+'CPS &gt; Bq'!$K$9</f>
        <v>1372.58</v>
      </c>
      <c r="N25" s="16" t="str">
        <f t="shared" si="0"/>
        <v>DBP 45 24</v>
      </c>
      <c r="O25" s="25"/>
      <c r="P25" s="25"/>
      <c r="Q25" s="168"/>
      <c r="R25" s="167"/>
      <c r="S25" s="167"/>
      <c r="T25" s="167"/>
      <c r="U25" s="167"/>
      <c r="V25" s="167"/>
      <c r="W25" s="167"/>
      <c r="X25" s="167"/>
      <c r="Y25" s="167"/>
    </row>
    <row r="26" spans="1:26" x14ac:dyDescent="0.25">
      <c r="A26" s="16" t="s">
        <v>1712</v>
      </c>
      <c r="B26" s="27">
        <v>41651</v>
      </c>
      <c r="C26" s="16" t="s">
        <v>1134</v>
      </c>
      <c r="D26" s="16">
        <v>1900</v>
      </c>
      <c r="E26" s="16"/>
      <c r="F26" s="16" t="s">
        <v>1730</v>
      </c>
      <c r="G26" s="12" t="s">
        <v>696</v>
      </c>
      <c r="H26" s="43">
        <v>683112</v>
      </c>
      <c r="I26" s="16">
        <v>316484</v>
      </c>
      <c r="J26" s="33"/>
      <c r="K26" s="33"/>
      <c r="L26" s="18"/>
      <c r="M26" s="26">
        <f>'CPS &gt; Bq'!$I$9*$D26^2+'CPS &gt; Bq'!$J$9*$D26+'CPS &gt; Bq'!$K$9</f>
        <v>13362.51</v>
      </c>
      <c r="N26" s="16" t="str">
        <f t="shared" si="0"/>
        <v>DBP 45 25</v>
      </c>
      <c r="O26" s="25"/>
      <c r="P26" s="25"/>
      <c r="Q26" s="168"/>
      <c r="R26" s="167"/>
      <c r="S26" s="167"/>
      <c r="T26" s="167"/>
      <c r="U26" s="167"/>
      <c r="V26" s="167"/>
      <c r="W26" s="167"/>
      <c r="X26" s="167"/>
      <c r="Y26" s="167"/>
    </row>
    <row r="27" spans="1:26" x14ac:dyDescent="0.25">
      <c r="A27" s="16" t="s">
        <v>1713</v>
      </c>
      <c r="B27" s="27">
        <v>41651</v>
      </c>
      <c r="C27" s="16" t="s">
        <v>1134</v>
      </c>
      <c r="D27" s="16">
        <v>320</v>
      </c>
      <c r="E27" s="16"/>
      <c r="F27" s="16" t="s">
        <v>843</v>
      </c>
      <c r="G27" s="12" t="s">
        <v>696</v>
      </c>
      <c r="H27" s="43">
        <v>683115</v>
      </c>
      <c r="I27" s="16">
        <v>316494</v>
      </c>
      <c r="J27" s="33" t="s">
        <v>1240</v>
      </c>
      <c r="K27" s="33" t="s">
        <v>1240</v>
      </c>
      <c r="L27" s="18" t="s">
        <v>1240</v>
      </c>
      <c r="M27" s="26">
        <f>'CPS &gt; Bq'!$I$9*$D27^2+'CPS &gt; Bq'!$J$9*$D27+'CPS &gt; Bq'!$K$9</f>
        <v>2199.9679999999998</v>
      </c>
      <c r="N27" s="16" t="str">
        <f t="shared" si="0"/>
        <v>DBP 45 26</v>
      </c>
      <c r="O27" s="25"/>
      <c r="P27" s="25"/>
      <c r="Q27" s="168"/>
      <c r="R27" s="167"/>
      <c r="S27" s="167"/>
      <c r="T27" s="167"/>
      <c r="U27" s="167"/>
      <c r="V27" s="167"/>
      <c r="W27" s="167"/>
      <c r="X27" s="167"/>
      <c r="Y27" s="167"/>
    </row>
    <row r="28" spans="1:26" x14ac:dyDescent="0.25">
      <c r="A28" s="16" t="s">
        <v>1714</v>
      </c>
      <c r="B28" s="27">
        <v>41651</v>
      </c>
      <c r="C28" s="16" t="s">
        <v>1134</v>
      </c>
      <c r="D28" s="16">
        <v>250</v>
      </c>
      <c r="E28" s="16" t="s">
        <v>1735</v>
      </c>
      <c r="F28" s="16" t="s">
        <v>1680</v>
      </c>
      <c r="G28" s="12" t="s">
        <v>696</v>
      </c>
      <c r="H28" s="43">
        <v>683213</v>
      </c>
      <c r="I28" s="16">
        <v>316448</v>
      </c>
      <c r="J28" s="33"/>
      <c r="K28" s="33"/>
      <c r="L28" s="18"/>
      <c r="M28" s="26">
        <f>'CPS &gt; Bq'!$I$9*$D28^2+'CPS &gt; Bq'!$J$9*$D28+'CPS &gt; Bq'!$K$9</f>
        <v>1716.9750000000001</v>
      </c>
      <c r="N28" s="16" t="str">
        <f t="shared" si="0"/>
        <v>DBP 45 27</v>
      </c>
      <c r="O28" s="25"/>
      <c r="P28" s="25"/>
      <c r="Q28" s="168"/>
      <c r="R28" s="167"/>
      <c r="S28" s="167"/>
      <c r="T28" s="167"/>
      <c r="U28" s="167"/>
      <c r="V28" s="167"/>
      <c r="W28" s="167"/>
      <c r="X28" s="167"/>
      <c r="Y28" s="167"/>
    </row>
    <row r="29" spans="1:26" x14ac:dyDescent="0.25">
      <c r="A29" s="16" t="s">
        <v>1715</v>
      </c>
      <c r="B29" s="27">
        <v>41651</v>
      </c>
      <c r="C29" s="16" t="s">
        <v>1134</v>
      </c>
      <c r="D29" s="16">
        <v>300</v>
      </c>
      <c r="E29" s="16" t="s">
        <v>1735</v>
      </c>
      <c r="F29" s="16" t="s">
        <v>843</v>
      </c>
      <c r="G29" s="12" t="s">
        <v>696</v>
      </c>
      <c r="H29" s="43">
        <v>683208</v>
      </c>
      <c r="I29" s="16">
        <v>316449</v>
      </c>
      <c r="J29" s="33"/>
      <c r="K29" s="33"/>
      <c r="L29" s="18"/>
      <c r="M29" s="26">
        <f>'CPS &gt; Bq'!$I$9*$D29^2+'CPS &gt; Bq'!$J$9*$D29+'CPS &gt; Bq'!$K$9</f>
        <v>2061.87</v>
      </c>
      <c r="N29" s="16" t="str">
        <f t="shared" si="0"/>
        <v>DBP 45 28</v>
      </c>
      <c r="O29" s="25"/>
      <c r="P29" s="25"/>
      <c r="Q29" s="168"/>
      <c r="R29" s="167"/>
      <c r="S29" s="167"/>
      <c r="T29" s="167"/>
      <c r="U29" s="167"/>
      <c r="V29" s="167"/>
      <c r="W29" s="167"/>
      <c r="X29" s="167"/>
      <c r="Y29" s="167"/>
    </row>
    <row r="30" spans="1:26" x14ac:dyDescent="0.25">
      <c r="A30" s="16" t="s">
        <v>1716</v>
      </c>
      <c r="B30" s="27">
        <v>41651</v>
      </c>
      <c r="C30" s="16" t="s">
        <v>1134</v>
      </c>
      <c r="D30" s="16">
        <v>200</v>
      </c>
      <c r="E30" s="16" t="s">
        <v>1735</v>
      </c>
      <c r="F30" s="16" t="s">
        <v>1731</v>
      </c>
      <c r="G30" s="12" t="s">
        <v>696</v>
      </c>
      <c r="H30" s="43">
        <v>683208</v>
      </c>
      <c r="I30" s="16">
        <v>316449</v>
      </c>
      <c r="J30" s="33"/>
      <c r="K30" s="33"/>
      <c r="L30" s="18"/>
      <c r="M30" s="26">
        <f>'CPS &gt; Bq'!$I$9*$D30^2+'CPS &gt; Bq'!$J$9*$D30+'CPS &gt; Bq'!$K$9</f>
        <v>1372.58</v>
      </c>
      <c r="N30" s="16" t="str">
        <f t="shared" si="0"/>
        <v>DBP 45 29</v>
      </c>
      <c r="O30" s="25"/>
      <c r="P30" s="25"/>
      <c r="Q30" s="168"/>
      <c r="R30" s="167"/>
      <c r="S30" s="167"/>
      <c r="T30" s="167"/>
      <c r="U30" s="167"/>
      <c r="V30" s="167"/>
      <c r="W30" s="167"/>
      <c r="X30" s="167"/>
      <c r="Y30" s="167"/>
    </row>
    <row r="31" spans="1:26" x14ac:dyDescent="0.25">
      <c r="A31" s="16" t="s">
        <v>1717</v>
      </c>
      <c r="B31" s="27">
        <v>41651</v>
      </c>
      <c r="C31" s="16" t="s">
        <v>1134</v>
      </c>
      <c r="D31" s="16">
        <v>200</v>
      </c>
      <c r="E31" s="16" t="s">
        <v>1735</v>
      </c>
      <c r="F31" s="16" t="s">
        <v>843</v>
      </c>
      <c r="G31" s="12" t="s">
        <v>696</v>
      </c>
      <c r="H31" s="43">
        <v>683207</v>
      </c>
      <c r="I31" s="16">
        <v>316450</v>
      </c>
      <c r="J31" s="33"/>
      <c r="K31" s="33"/>
      <c r="L31" s="18"/>
      <c r="M31" s="26">
        <f>'CPS &gt; Bq'!$I$9*$D31^2+'CPS &gt; Bq'!$J$9*$D31+'CPS &gt; Bq'!$K$9</f>
        <v>1372.58</v>
      </c>
      <c r="N31" s="16" t="str">
        <f t="shared" si="0"/>
        <v>DBP 45 30</v>
      </c>
      <c r="O31" s="25"/>
      <c r="P31" s="25"/>
      <c r="Q31" s="168"/>
      <c r="R31" s="167"/>
      <c r="S31" s="167"/>
      <c r="T31" s="167"/>
      <c r="U31" s="167"/>
      <c r="V31" s="167"/>
      <c r="W31" s="167"/>
      <c r="X31" s="167"/>
      <c r="Y31" s="167"/>
    </row>
    <row r="32" spans="1:26" x14ac:dyDescent="0.25">
      <c r="A32" s="16" t="s">
        <v>1718</v>
      </c>
      <c r="B32" s="27">
        <v>41651</v>
      </c>
      <c r="C32" s="16" t="s">
        <v>1134</v>
      </c>
      <c r="D32" s="16">
        <v>200</v>
      </c>
      <c r="E32" s="16" t="s">
        <v>1735</v>
      </c>
      <c r="F32" s="16" t="s">
        <v>1732</v>
      </c>
      <c r="G32" s="12" t="s">
        <v>696</v>
      </c>
      <c r="H32" s="43">
        <v>683209</v>
      </c>
      <c r="I32" s="16">
        <v>316450</v>
      </c>
      <c r="J32" s="33"/>
      <c r="K32" s="33"/>
      <c r="L32" s="18"/>
      <c r="M32" s="26">
        <f>'CPS &gt; Bq'!$I$9*$D32^2+'CPS &gt; Bq'!$J$9*$D32+'CPS &gt; Bq'!$K$9</f>
        <v>1372.58</v>
      </c>
      <c r="N32" s="16" t="str">
        <f t="shared" si="0"/>
        <v>DBP 45 31</v>
      </c>
      <c r="O32" s="25"/>
      <c r="P32" s="25"/>
      <c r="Q32" s="168"/>
      <c r="R32" s="167"/>
      <c r="S32" s="167"/>
      <c r="T32" s="167"/>
      <c r="U32" s="167"/>
      <c r="V32" s="167"/>
      <c r="W32" s="167"/>
      <c r="X32" s="167"/>
      <c r="Y32" s="167"/>
    </row>
    <row r="33" spans="1:25" x14ac:dyDescent="0.25">
      <c r="A33" s="16" t="s">
        <v>1719</v>
      </c>
      <c r="B33" s="27">
        <v>41651</v>
      </c>
      <c r="C33" s="16" t="s">
        <v>1134</v>
      </c>
      <c r="D33" s="16">
        <v>210</v>
      </c>
      <c r="E33" s="16" t="s">
        <v>1735</v>
      </c>
      <c r="F33" s="16" t="s">
        <v>843</v>
      </c>
      <c r="G33" s="12" t="s">
        <v>696</v>
      </c>
      <c r="H33" s="43">
        <v>683209</v>
      </c>
      <c r="I33" s="16">
        <v>316449</v>
      </c>
      <c r="J33" s="33" t="s">
        <v>1240</v>
      </c>
      <c r="K33" s="33" t="s">
        <v>1240</v>
      </c>
      <c r="L33" s="18" t="s">
        <v>1240</v>
      </c>
      <c r="M33" s="26">
        <f>'CPS &gt; Bq'!$I$9*$D33^2+'CPS &gt; Bq'!$J$9*$D33+'CPS &gt; Bq'!$K$9</f>
        <v>1441.4190000000001</v>
      </c>
      <c r="N33" s="16" t="str">
        <f t="shared" si="0"/>
        <v>DBP 45 32</v>
      </c>
      <c r="O33" s="25"/>
      <c r="P33" s="25"/>
      <c r="Q33" s="168"/>
      <c r="R33" s="167"/>
      <c r="S33" s="167"/>
      <c r="T33" s="167"/>
      <c r="U33" s="167"/>
      <c r="V33" s="167"/>
      <c r="W33" s="167"/>
      <c r="X33" s="167"/>
      <c r="Y33" s="167"/>
    </row>
    <row r="34" spans="1:25" x14ac:dyDescent="0.25">
      <c r="A34" s="16" t="s">
        <v>1720</v>
      </c>
      <c r="B34" s="27">
        <v>41651</v>
      </c>
      <c r="C34" s="16" t="s">
        <v>1134</v>
      </c>
      <c r="D34" s="16">
        <v>290</v>
      </c>
      <c r="E34" s="16" t="s">
        <v>1735</v>
      </c>
      <c r="F34" s="16" t="s">
        <v>1733</v>
      </c>
      <c r="G34" s="12" t="s">
        <v>696</v>
      </c>
      <c r="H34" s="43">
        <v>683212</v>
      </c>
      <c r="I34" s="16">
        <v>316450</v>
      </c>
      <c r="J34" s="33"/>
      <c r="K34" s="33"/>
      <c r="L34" s="18"/>
      <c r="M34" s="26">
        <f>'CPS &gt; Bq'!$I$9*$D34^2+'CPS &gt; Bq'!$J$9*$D34+'CPS &gt; Bq'!$K$9</f>
        <v>1992.8510000000001</v>
      </c>
      <c r="N34" s="16" t="str">
        <f t="shared" si="0"/>
        <v>DBP 45 33</v>
      </c>
      <c r="O34" s="25"/>
      <c r="P34" s="25"/>
      <c r="Q34" s="168"/>
      <c r="R34" s="167"/>
      <c r="S34" s="167"/>
      <c r="T34" s="167"/>
      <c r="U34" s="167"/>
      <c r="V34" s="167"/>
      <c r="W34" s="167"/>
      <c r="X34" s="167"/>
      <c r="Y34" s="167"/>
    </row>
    <row r="35" spans="1:25" x14ac:dyDescent="0.25">
      <c r="A35" s="16" t="s">
        <v>1721</v>
      </c>
      <c r="B35" s="27">
        <v>41651</v>
      </c>
      <c r="C35" s="16" t="s">
        <v>1134</v>
      </c>
      <c r="D35" s="16">
        <v>200</v>
      </c>
      <c r="E35" s="16" t="s">
        <v>1735</v>
      </c>
      <c r="F35" s="16" t="s">
        <v>843</v>
      </c>
      <c r="G35" s="12" t="s">
        <v>696</v>
      </c>
      <c r="H35" s="43">
        <v>683210</v>
      </c>
      <c r="I35" s="16">
        <v>316449</v>
      </c>
      <c r="J35" s="33"/>
      <c r="K35" s="33"/>
      <c r="L35" s="18"/>
      <c r="M35" s="26">
        <f>'CPS &gt; Bq'!$I$9*$D35^2+'CPS &gt; Bq'!$J$9*$D35+'CPS &gt; Bq'!$K$9</f>
        <v>1372.58</v>
      </c>
      <c r="N35" s="16" t="str">
        <f t="shared" si="0"/>
        <v>DBP 45 34</v>
      </c>
      <c r="O35" s="25"/>
      <c r="P35" s="25"/>
      <c r="Q35" s="168"/>
      <c r="R35" s="167"/>
      <c r="S35" s="167"/>
      <c r="T35" s="167"/>
      <c r="U35" s="167"/>
      <c r="V35" s="167"/>
      <c r="W35" s="167"/>
      <c r="X35" s="167"/>
      <c r="Y35" s="167"/>
    </row>
    <row r="36" spans="1:25" x14ac:dyDescent="0.25">
      <c r="A36" s="16" t="s">
        <v>1722</v>
      </c>
      <c r="B36" s="27">
        <v>41651</v>
      </c>
      <c r="C36" s="16" t="s">
        <v>1134</v>
      </c>
      <c r="D36" s="16">
        <v>10350</v>
      </c>
      <c r="E36" s="16" t="s">
        <v>1735</v>
      </c>
      <c r="F36" s="16" t="s">
        <v>1734</v>
      </c>
      <c r="G36" s="12" t="s">
        <v>696</v>
      </c>
      <c r="H36" s="43">
        <v>683210</v>
      </c>
      <c r="I36" s="16">
        <v>316450</v>
      </c>
      <c r="J36" s="33" t="s">
        <v>1240</v>
      </c>
      <c r="K36" s="33" t="s">
        <v>1240</v>
      </c>
      <c r="L36" s="18" t="s">
        <v>1240</v>
      </c>
      <c r="M36" s="26">
        <f>'CPS &gt; Bq'!$I$9*$D36^2+'CPS &gt; Bq'!$J$9*$D36+'CPS &gt; Bq'!$K$9</f>
        <v>81536.264999999999</v>
      </c>
      <c r="N36" s="16" t="str">
        <f t="shared" si="0"/>
        <v>DBP 45 35</v>
      </c>
      <c r="O36" s="25"/>
      <c r="P36" s="25"/>
      <c r="Q36" s="168"/>
      <c r="R36" s="167"/>
      <c r="S36" s="167"/>
      <c r="T36" s="167"/>
      <c r="U36" s="167"/>
      <c r="V36" s="167"/>
      <c r="W36" s="167"/>
      <c r="X36" s="167"/>
      <c r="Y36" s="167"/>
    </row>
    <row r="37" spans="1:25" x14ac:dyDescent="0.25">
      <c r="A37" s="16" t="s">
        <v>1723</v>
      </c>
      <c r="B37" s="27">
        <v>41651</v>
      </c>
      <c r="C37" s="16" t="s">
        <v>1134</v>
      </c>
      <c r="D37" s="16">
        <v>4200</v>
      </c>
      <c r="E37" s="16" t="s">
        <v>1735</v>
      </c>
      <c r="F37" s="16" t="s">
        <v>843</v>
      </c>
      <c r="G37" s="12" t="s">
        <v>696</v>
      </c>
      <c r="H37" s="43">
        <v>683213</v>
      </c>
      <c r="I37" s="16">
        <v>316450</v>
      </c>
      <c r="J37" s="33"/>
      <c r="K37" s="33"/>
      <c r="L37" s="18"/>
      <c r="M37" s="26">
        <f>'CPS &gt; Bq'!$I$9*$D37^2+'CPS &gt; Bq'!$J$9*$D37+'CPS &gt; Bq'!$K$9</f>
        <v>30504.18</v>
      </c>
      <c r="N37" s="16" t="str">
        <f t="shared" si="0"/>
        <v>DBP 45 36</v>
      </c>
      <c r="O37" s="25"/>
      <c r="P37" s="25"/>
      <c r="Q37" s="168"/>
      <c r="R37" s="167"/>
      <c r="S37" s="167"/>
      <c r="T37" s="167"/>
      <c r="U37" s="167"/>
      <c r="V37" s="167"/>
      <c r="W37" s="167"/>
      <c r="X37" s="167"/>
      <c r="Y37" s="167"/>
    </row>
    <row r="38" spans="1:25" x14ac:dyDescent="0.25">
      <c r="A38" s="16" t="s">
        <v>1724</v>
      </c>
      <c r="B38" s="27">
        <v>41651</v>
      </c>
      <c r="C38" s="16" t="s">
        <v>1134</v>
      </c>
      <c r="D38" s="16">
        <v>800</v>
      </c>
      <c r="E38" s="16" t="s">
        <v>1735</v>
      </c>
      <c r="F38" s="16" t="s">
        <v>1684</v>
      </c>
      <c r="G38" s="12" t="s">
        <v>696</v>
      </c>
      <c r="H38" s="43">
        <v>683213</v>
      </c>
      <c r="I38" s="16">
        <v>316450</v>
      </c>
      <c r="J38" s="33"/>
      <c r="K38" s="33"/>
      <c r="L38" s="18"/>
      <c r="M38" s="26">
        <f>'CPS &gt; Bq'!$I$9*$D38^2+'CPS &gt; Bq'!$J$9*$D38+'CPS &gt; Bq'!$K$9</f>
        <v>5538.32</v>
      </c>
      <c r="N38" s="16" t="str">
        <f t="shared" si="0"/>
        <v>DBP 45 37</v>
      </c>
      <c r="O38" s="25"/>
      <c r="P38" s="25"/>
      <c r="Q38" s="168"/>
      <c r="R38" s="167"/>
      <c r="S38" s="167"/>
      <c r="T38" s="167"/>
      <c r="U38" s="167"/>
      <c r="V38" s="167"/>
      <c r="W38" s="167"/>
      <c r="X38" s="167"/>
      <c r="Y38" s="16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7"/>
  <sheetViews>
    <sheetView workbookViewId="0"/>
  </sheetViews>
  <sheetFormatPr defaultColWidth="8.85546875" defaultRowHeight="15" x14ac:dyDescent="0.25"/>
  <cols>
    <col min="1" max="1" width="12" customWidth="1"/>
    <col min="3" max="4" width="10.28515625" customWidth="1"/>
    <col min="5" max="5" width="27.28515625" customWidth="1"/>
    <col min="6" max="6" width="51.7109375" customWidth="1"/>
    <col min="7" max="7" width="4.28515625" customWidth="1"/>
    <col min="8" max="8" width="11.7109375" customWidth="1"/>
    <col min="9" max="9" width="10.28515625" customWidth="1"/>
    <col min="14" max="14" width="13" customWidth="1"/>
    <col min="15" max="15" width="11" customWidth="1"/>
    <col min="16" max="16" width="8" customWidth="1"/>
    <col min="17" max="24" width="9" bestFit="1" customWidth="1"/>
  </cols>
  <sheetData>
    <row r="1" spans="1:26" s="1" customFormat="1" ht="42.95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1296</v>
      </c>
      <c r="K1" s="12" t="s">
        <v>1385</v>
      </c>
      <c r="L1" s="12" t="s">
        <v>1386</v>
      </c>
      <c r="M1" s="13" t="s">
        <v>1185</v>
      </c>
      <c r="N1" s="13" t="str">
        <f>A1</f>
        <v>Sample Ref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ht="15" customHeight="1" x14ac:dyDescent="0.25">
      <c r="A2" s="16" t="s">
        <v>790</v>
      </c>
      <c r="B2" s="17">
        <v>40824</v>
      </c>
      <c r="C2" s="16"/>
      <c r="D2" s="16" t="s">
        <v>1297</v>
      </c>
      <c r="E2" s="16" t="s">
        <v>761</v>
      </c>
      <c r="F2" s="16" t="s">
        <v>764</v>
      </c>
      <c r="G2" s="12" t="s">
        <v>696</v>
      </c>
      <c r="H2" s="16"/>
      <c r="I2" s="16"/>
      <c r="J2" s="16"/>
      <c r="K2" s="16"/>
      <c r="L2" s="16"/>
      <c r="M2" s="18">
        <v>9000000</v>
      </c>
      <c r="N2" s="13" t="str">
        <f t="shared" ref="N2:N18" si="0">A2</f>
        <v>DBP-05-01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ht="15" customHeight="1" x14ac:dyDescent="0.25">
      <c r="A3" s="16" t="s">
        <v>791</v>
      </c>
      <c r="B3" s="17">
        <v>40824</v>
      </c>
      <c r="C3" s="16" t="s">
        <v>1135</v>
      </c>
      <c r="D3" s="16">
        <v>1300</v>
      </c>
      <c r="E3" s="16" t="s">
        <v>1273</v>
      </c>
      <c r="F3" s="16" t="s">
        <v>770</v>
      </c>
      <c r="G3" s="12" t="s">
        <v>696</v>
      </c>
      <c r="H3" s="16">
        <v>16444</v>
      </c>
      <c r="I3" s="16">
        <v>83236</v>
      </c>
      <c r="J3" s="34" t="s">
        <v>1295</v>
      </c>
      <c r="K3" s="16"/>
      <c r="L3" s="16"/>
      <c r="M3" s="26">
        <f>'CPS &gt; Bq'!$I$9*$D3^2+'CPS &gt; Bq'!$J$9*$D3+'CPS &gt; Bq'!$K$9</f>
        <v>9064.77</v>
      </c>
      <c r="N3" s="13" t="str">
        <f t="shared" si="0"/>
        <v>DBP-05-02</v>
      </c>
      <c r="O3" s="23" t="s">
        <v>827</v>
      </c>
      <c r="P3" s="23">
        <v>0.86099999999999999</v>
      </c>
      <c r="Q3" s="24">
        <v>8179</v>
      </c>
      <c r="R3" s="25">
        <v>6620.7</v>
      </c>
      <c r="S3" s="25">
        <v>24.54</v>
      </c>
      <c r="T3" s="25">
        <v>7386.1</v>
      </c>
      <c r="U3" s="25">
        <v>23.64</v>
      </c>
      <c r="V3" s="25">
        <v>7350.3</v>
      </c>
      <c r="W3" s="25">
        <v>23.72</v>
      </c>
      <c r="X3" s="25">
        <v>7517.1</v>
      </c>
      <c r="Y3" s="25">
        <v>25.06</v>
      </c>
    </row>
    <row r="4" spans="1:26" ht="15" customHeight="1" x14ac:dyDescent="0.25">
      <c r="A4" s="16" t="s">
        <v>792</v>
      </c>
      <c r="B4" s="17">
        <v>40824</v>
      </c>
      <c r="C4" s="16" t="s">
        <v>1135</v>
      </c>
      <c r="D4" s="16">
        <v>1100</v>
      </c>
      <c r="E4" s="16" t="s">
        <v>1273</v>
      </c>
      <c r="F4" s="16" t="s">
        <v>770</v>
      </c>
      <c r="G4" s="12" t="s">
        <v>696</v>
      </c>
      <c r="H4" s="16">
        <v>16444</v>
      </c>
      <c r="I4" s="16">
        <v>83224</v>
      </c>
      <c r="J4" s="16"/>
      <c r="K4" s="16"/>
      <c r="L4" s="16"/>
      <c r="M4" s="26">
        <f>'CPS &gt; Bq'!$I$9*$D4^2+'CPS &gt; Bq'!$J$9*$D4+'CPS &gt; Bq'!$K$9</f>
        <v>7648.1900000000005</v>
      </c>
      <c r="N4" s="13" t="str">
        <f t="shared" si="0"/>
        <v>DBP-05-03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ht="15" customHeight="1" x14ac:dyDescent="0.25">
      <c r="A5" s="16" t="s">
        <v>1023</v>
      </c>
      <c r="B5" s="17">
        <v>40824</v>
      </c>
      <c r="C5" s="16" t="s">
        <v>1135</v>
      </c>
      <c r="D5" s="16">
        <v>2200</v>
      </c>
      <c r="E5" s="16" t="s">
        <v>1273</v>
      </c>
      <c r="F5" s="16"/>
      <c r="G5" s="12" t="s">
        <v>696</v>
      </c>
      <c r="H5" s="16">
        <v>16448</v>
      </c>
      <c r="I5" s="16">
        <v>83225</v>
      </c>
      <c r="J5" s="16" t="s">
        <v>1240</v>
      </c>
      <c r="K5" s="16"/>
      <c r="L5" s="16"/>
      <c r="M5" s="26">
        <f>'CPS &gt; Bq'!$I$9*$D5^2+'CPS &gt; Bq'!$J$9*$D5+'CPS &gt; Bq'!$K$9</f>
        <v>15538.380000000001</v>
      </c>
      <c r="N5" s="13" t="str">
        <f t="shared" si="0"/>
        <v>DBP-05-04</v>
      </c>
      <c r="O5" s="16" t="s">
        <v>969</v>
      </c>
      <c r="P5" s="16">
        <v>0.65439999999999998</v>
      </c>
      <c r="Q5" s="24">
        <v>6660</v>
      </c>
      <c r="R5" s="25">
        <v>14298</v>
      </c>
      <c r="S5" s="25">
        <v>24.29</v>
      </c>
      <c r="T5" s="25">
        <v>18409</v>
      </c>
      <c r="U5" s="25">
        <v>23.54</v>
      </c>
      <c r="V5" s="25">
        <v>17853</v>
      </c>
      <c r="W5" s="25">
        <v>23.67</v>
      </c>
      <c r="X5" s="25">
        <v>15935</v>
      </c>
      <c r="Y5" s="25">
        <v>24.33</v>
      </c>
    </row>
    <row r="6" spans="1:26" ht="15" customHeight="1" x14ac:dyDescent="0.25">
      <c r="A6" s="138" t="s">
        <v>1024</v>
      </c>
      <c r="B6" s="139">
        <v>40824</v>
      </c>
      <c r="C6" s="138" t="s">
        <v>1135</v>
      </c>
      <c r="D6" s="138">
        <v>2700</v>
      </c>
      <c r="E6" s="138" t="s">
        <v>1273</v>
      </c>
      <c r="F6" s="138" t="s">
        <v>771</v>
      </c>
      <c r="G6" s="140" t="s">
        <v>696</v>
      </c>
      <c r="H6" s="138">
        <v>16446</v>
      </c>
      <c r="I6" s="138">
        <v>83216</v>
      </c>
      <c r="J6" s="138" t="s">
        <v>1240</v>
      </c>
      <c r="K6" s="138"/>
      <c r="L6" s="138"/>
      <c r="M6" s="26">
        <f>'CPS &gt; Bq'!$I$9*$D6^2+'CPS &gt; Bq'!$J$9*$D6+'CPS &gt; Bq'!$K$9</f>
        <v>19204.830000000002</v>
      </c>
      <c r="N6" s="147" t="str">
        <f t="shared" si="0"/>
        <v>DBP-05-05</v>
      </c>
      <c r="O6" s="138" t="s">
        <v>970</v>
      </c>
      <c r="P6" s="138">
        <v>6.9999999999999999E-4</v>
      </c>
      <c r="Q6" s="148">
        <v>1110</v>
      </c>
      <c r="R6" s="149">
        <v>22101</v>
      </c>
      <c r="S6" s="149">
        <v>25.04</v>
      </c>
      <c r="T6" s="149">
        <v>23306</v>
      </c>
      <c r="U6" s="149">
        <v>23.83</v>
      </c>
      <c r="V6" s="149">
        <v>202537</v>
      </c>
      <c r="W6" s="149">
        <v>23.86</v>
      </c>
      <c r="X6" s="149">
        <v>20400</v>
      </c>
      <c r="Y6" s="149">
        <v>26.66</v>
      </c>
    </row>
    <row r="7" spans="1:26" ht="15" customHeight="1" x14ac:dyDescent="0.25">
      <c r="A7" s="16" t="s">
        <v>1025</v>
      </c>
      <c r="B7" s="17">
        <v>40824</v>
      </c>
      <c r="C7" s="16" t="s">
        <v>1135</v>
      </c>
      <c r="D7" s="16">
        <v>1850</v>
      </c>
      <c r="E7" s="16" t="s">
        <v>1273</v>
      </c>
      <c r="F7" s="16" t="s">
        <v>770</v>
      </c>
      <c r="G7" s="12" t="s">
        <v>696</v>
      </c>
      <c r="H7" s="16">
        <v>16447</v>
      </c>
      <c r="I7" s="16">
        <v>83207</v>
      </c>
      <c r="J7" s="16"/>
      <c r="K7" s="16"/>
      <c r="L7" s="16"/>
      <c r="M7" s="26">
        <f>'CPS &gt; Bq'!$I$9*$D7^2+'CPS &gt; Bq'!$J$9*$D7+'CPS &gt; Bq'!$K$9</f>
        <v>13001.615</v>
      </c>
      <c r="N7" s="13" t="str">
        <f t="shared" si="0"/>
        <v>DBP-05-06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6" ht="15" customHeight="1" x14ac:dyDescent="0.25">
      <c r="A8" s="16" t="s">
        <v>1026</v>
      </c>
      <c r="B8" s="17">
        <v>40824</v>
      </c>
      <c r="C8" s="16" t="s">
        <v>1135</v>
      </c>
      <c r="D8" s="16">
        <v>3600</v>
      </c>
      <c r="E8" s="16" t="s">
        <v>1273</v>
      </c>
      <c r="F8" s="16" t="s">
        <v>550</v>
      </c>
      <c r="G8" s="12" t="s">
        <v>696</v>
      </c>
      <c r="H8" s="16">
        <v>16445</v>
      </c>
      <c r="I8" s="16">
        <v>83219</v>
      </c>
      <c r="J8" s="16"/>
      <c r="K8" s="16" t="s">
        <v>1240</v>
      </c>
      <c r="L8" s="16"/>
      <c r="M8" s="26">
        <f>'CPS &gt; Bq'!$I$9*$D8^2+'CPS &gt; Bq'!$J$9*$D8+'CPS &gt; Bq'!$K$9</f>
        <v>25930.440000000002</v>
      </c>
      <c r="N8" s="13" t="str">
        <f t="shared" si="0"/>
        <v>DBP-05-07</v>
      </c>
      <c r="O8" s="23" t="s">
        <v>971</v>
      </c>
      <c r="P8" s="23">
        <v>0.1193</v>
      </c>
      <c r="Q8" s="24">
        <v>971</v>
      </c>
      <c r="R8" s="25">
        <v>19316</v>
      </c>
      <c r="S8" s="25">
        <v>27.02</v>
      </c>
      <c r="T8" s="25">
        <v>21445</v>
      </c>
      <c r="U8" s="25">
        <v>23.94</v>
      </c>
      <c r="V8" s="25">
        <v>21641</v>
      </c>
      <c r="W8" s="25">
        <v>23.94</v>
      </c>
      <c r="X8" s="25">
        <v>21518</v>
      </c>
      <c r="Y8" s="25">
        <v>28.28</v>
      </c>
    </row>
    <row r="9" spans="1:26" ht="15" customHeight="1" x14ac:dyDescent="0.25">
      <c r="A9" s="16" t="s">
        <v>1027</v>
      </c>
      <c r="B9" s="17">
        <v>40824</v>
      </c>
      <c r="C9" s="16" t="s">
        <v>1135</v>
      </c>
      <c r="D9" s="16">
        <v>3800</v>
      </c>
      <c r="E9" s="16" t="s">
        <v>1273</v>
      </c>
      <c r="F9" s="16" t="s">
        <v>770</v>
      </c>
      <c r="G9" s="12" t="s">
        <v>696</v>
      </c>
      <c r="H9" s="16">
        <v>16446</v>
      </c>
      <c r="I9" s="16">
        <v>83229</v>
      </c>
      <c r="J9" s="34" t="s">
        <v>1295</v>
      </c>
      <c r="K9" s="16"/>
      <c r="L9" s="16"/>
      <c r="M9" s="26">
        <f>'CPS &gt; Bq'!$I$9*$D9^2+'CPS &gt; Bq'!$J$9*$D9+'CPS &gt; Bq'!$K$9</f>
        <v>27447.02</v>
      </c>
      <c r="N9" s="13" t="str">
        <f t="shared" si="0"/>
        <v>DBP-05-08</v>
      </c>
      <c r="O9" s="23" t="s">
        <v>429</v>
      </c>
      <c r="P9" s="23">
        <v>2.1175000000000002</v>
      </c>
      <c r="Q9" s="24">
        <v>2326</v>
      </c>
      <c r="R9" s="25">
        <v>14575</v>
      </c>
      <c r="S9" s="25">
        <v>25.7</v>
      </c>
      <c r="T9" s="25">
        <v>23263</v>
      </c>
      <c r="U9" s="25">
        <v>23.65</v>
      </c>
      <c r="V9" s="25">
        <v>22873</v>
      </c>
      <c r="W9" s="25">
        <v>23.72</v>
      </c>
      <c r="X9" s="25">
        <v>20915</v>
      </c>
      <c r="Y9" s="25">
        <v>25.71</v>
      </c>
    </row>
    <row r="10" spans="1:26" ht="15" customHeight="1" x14ac:dyDescent="0.25">
      <c r="A10" s="138" t="s">
        <v>1028</v>
      </c>
      <c r="B10" s="139">
        <v>40824</v>
      </c>
      <c r="C10" s="138" t="s">
        <v>1135</v>
      </c>
      <c r="D10" s="138">
        <v>3200</v>
      </c>
      <c r="E10" s="138" t="s">
        <v>1273</v>
      </c>
      <c r="F10" s="138" t="s">
        <v>770</v>
      </c>
      <c r="G10" s="140" t="s">
        <v>696</v>
      </c>
      <c r="H10" s="138">
        <v>16451</v>
      </c>
      <c r="I10" s="138">
        <v>83248</v>
      </c>
      <c r="J10" s="141" t="s">
        <v>1295</v>
      </c>
      <c r="K10" s="138"/>
      <c r="L10" s="138"/>
      <c r="M10" s="26">
        <f>'CPS &gt; Bq'!$I$9*$D10^2+'CPS &gt; Bq'!$J$9*$D10+'CPS &gt; Bq'!$K$9</f>
        <v>22921.279999999999</v>
      </c>
      <c r="N10" s="147" t="str">
        <f t="shared" si="0"/>
        <v>DBP-05-09</v>
      </c>
      <c r="O10" s="138" t="s">
        <v>674</v>
      </c>
      <c r="P10" s="138">
        <v>3.2099999999999997E-2</v>
      </c>
      <c r="Q10" s="148">
        <v>2379</v>
      </c>
      <c r="R10" s="149">
        <v>14188</v>
      </c>
      <c r="S10" s="149">
        <v>25.07</v>
      </c>
      <c r="T10" s="149">
        <v>22274</v>
      </c>
      <c r="U10" s="149">
        <v>23.66</v>
      </c>
      <c r="V10" s="149">
        <v>21958</v>
      </c>
      <c r="W10" s="149">
        <v>23.72</v>
      </c>
      <c r="X10" s="149">
        <v>19650</v>
      </c>
      <c r="Y10" s="149">
        <v>24.88</v>
      </c>
    </row>
    <row r="11" spans="1:26" ht="15" customHeight="1" x14ac:dyDescent="0.25">
      <c r="A11" s="16" t="s">
        <v>1029</v>
      </c>
      <c r="B11" s="17">
        <v>40824</v>
      </c>
      <c r="C11" s="16" t="s">
        <v>1135</v>
      </c>
      <c r="D11" s="16">
        <v>950</v>
      </c>
      <c r="E11" s="16" t="s">
        <v>1273</v>
      </c>
      <c r="F11" s="16" t="s">
        <v>551</v>
      </c>
      <c r="G11" s="12" t="s">
        <v>696</v>
      </c>
      <c r="H11" s="16">
        <v>16457</v>
      </c>
      <c r="I11" s="16">
        <v>83252</v>
      </c>
      <c r="J11" s="16"/>
      <c r="K11" s="16"/>
      <c r="L11" s="16"/>
      <c r="M11" s="26">
        <f>'CPS &gt; Bq'!$I$9*$D11^2+'CPS &gt; Bq'!$J$9*$D11+'CPS &gt; Bq'!$K$9</f>
        <v>6591.0050000000001</v>
      </c>
      <c r="N11" s="13" t="str">
        <f t="shared" si="0"/>
        <v>DBP-05-10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6" ht="15" customHeight="1" x14ac:dyDescent="0.25">
      <c r="A12" s="16" t="s">
        <v>1030</v>
      </c>
      <c r="B12" s="17">
        <v>40824</v>
      </c>
      <c r="C12" s="16" t="s">
        <v>1135</v>
      </c>
      <c r="D12" s="16">
        <v>1800</v>
      </c>
      <c r="E12" s="16" t="s">
        <v>1273</v>
      </c>
      <c r="F12" s="16" t="s">
        <v>552</v>
      </c>
      <c r="G12" s="12" t="s">
        <v>696</v>
      </c>
      <c r="H12" s="16">
        <v>16427</v>
      </c>
      <c r="I12" s="16">
        <v>83288</v>
      </c>
      <c r="J12" s="16"/>
      <c r="K12" s="16"/>
      <c r="L12" s="16"/>
      <c r="M12" s="26">
        <f>'CPS &gt; Bq'!$I$9*$D12^2+'CPS &gt; Bq'!$J$9*$D12+'CPS &gt; Bq'!$K$9</f>
        <v>12641.220000000001</v>
      </c>
      <c r="N12" s="13" t="str">
        <f t="shared" si="0"/>
        <v>DBP-05-11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6" ht="15" customHeight="1" x14ac:dyDescent="0.25">
      <c r="A13" s="16" t="s">
        <v>963</v>
      </c>
      <c r="B13" s="17">
        <v>40824</v>
      </c>
      <c r="C13" s="16" t="s">
        <v>1135</v>
      </c>
      <c r="D13" s="16">
        <v>10500</v>
      </c>
      <c r="E13" s="16" t="s">
        <v>1273</v>
      </c>
      <c r="F13" s="16" t="s">
        <v>770</v>
      </c>
      <c r="G13" s="12" t="s">
        <v>696</v>
      </c>
      <c r="H13" s="16">
        <v>16452</v>
      </c>
      <c r="I13" s="16">
        <v>83525</v>
      </c>
      <c r="J13" s="34" t="s">
        <v>1295</v>
      </c>
      <c r="K13" s="16" t="s">
        <v>1240</v>
      </c>
      <c r="L13" s="16"/>
      <c r="M13" s="26">
        <f>'CPS &gt; Bq'!$I$9*$D13^2+'CPS &gt; Bq'!$J$9*$D13+'CPS &gt; Bq'!$K$9</f>
        <v>82875.45</v>
      </c>
      <c r="N13" s="13" t="str">
        <f t="shared" si="0"/>
        <v>DBP-05-12 p</v>
      </c>
      <c r="O13" s="23" t="s">
        <v>828</v>
      </c>
      <c r="P13" s="23">
        <v>3.7400000000000003E-2</v>
      </c>
      <c r="Q13" s="24">
        <v>679</v>
      </c>
      <c r="R13" s="25">
        <v>55113</v>
      </c>
      <c r="S13" s="25">
        <v>24.8</v>
      </c>
      <c r="T13" s="25">
        <v>65107</v>
      </c>
      <c r="U13" s="25">
        <v>23.69</v>
      </c>
      <c r="V13" s="25">
        <v>63561</v>
      </c>
      <c r="W13" s="25">
        <v>23.77</v>
      </c>
      <c r="X13" s="25">
        <v>60180</v>
      </c>
      <c r="Y13" s="25">
        <v>25.83</v>
      </c>
    </row>
    <row r="14" spans="1:26" ht="15" customHeight="1" x14ac:dyDescent="0.25">
      <c r="A14" s="16" t="s">
        <v>954</v>
      </c>
      <c r="B14" s="17"/>
      <c r="C14" s="16"/>
      <c r="D14" s="16"/>
      <c r="E14" s="16"/>
      <c r="F14" s="16"/>
      <c r="G14" s="12"/>
      <c r="H14" s="16"/>
      <c r="I14" s="16"/>
      <c r="J14" s="16"/>
      <c r="K14" s="16"/>
      <c r="L14" s="16"/>
      <c r="M14" s="165">
        <v>67300</v>
      </c>
      <c r="N14" s="13" t="str">
        <f t="shared" si="0"/>
        <v>DBP-05-12 ns</v>
      </c>
      <c r="O14" s="23"/>
      <c r="P14" s="23"/>
      <c r="Q14" s="24">
        <v>1528</v>
      </c>
      <c r="R14" s="25">
        <v>58284</v>
      </c>
      <c r="S14" s="25">
        <v>24.14</v>
      </c>
      <c r="T14" s="25">
        <v>67334</v>
      </c>
      <c r="U14" s="25">
        <v>23.57</v>
      </c>
      <c r="V14" s="25">
        <v>64706</v>
      </c>
      <c r="W14" s="25">
        <v>23.68</v>
      </c>
      <c r="X14" s="25">
        <v>59777</v>
      </c>
      <c r="Y14" s="25">
        <v>6.62</v>
      </c>
    </row>
    <row r="15" spans="1:26" ht="15" customHeight="1" x14ac:dyDescent="0.25">
      <c r="A15" s="16" t="s">
        <v>1269</v>
      </c>
      <c r="B15" s="17">
        <v>40824</v>
      </c>
      <c r="C15" s="16" t="s">
        <v>1135</v>
      </c>
      <c r="D15" s="16">
        <v>430</v>
      </c>
      <c r="E15" s="16" t="s">
        <v>1273</v>
      </c>
      <c r="F15" s="16" t="s">
        <v>552</v>
      </c>
      <c r="G15" s="12" t="s">
        <v>696</v>
      </c>
      <c r="H15" s="16" t="s">
        <v>692</v>
      </c>
      <c r="I15" s="16" t="s">
        <v>692</v>
      </c>
      <c r="J15" s="16"/>
      <c r="K15" s="16"/>
      <c r="L15" s="16"/>
      <c r="M15" s="26">
        <f>'CPS &gt; Bq'!$I$9*$D15^2+'CPS &gt; Bq'!$J$9*$D15+'CPS &gt; Bq'!$K$9</f>
        <v>2960.9369999999999</v>
      </c>
      <c r="N15" s="13" t="str">
        <f t="shared" si="0"/>
        <v>DBP-05-13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6" ht="15" customHeight="1" x14ac:dyDescent="0.25">
      <c r="A16" s="16" t="s">
        <v>1270</v>
      </c>
      <c r="B16" s="17">
        <v>40824</v>
      </c>
      <c r="C16" s="16" t="s">
        <v>1134</v>
      </c>
      <c r="D16" s="16">
        <v>51000</v>
      </c>
      <c r="E16" s="16" t="s">
        <v>1273</v>
      </c>
      <c r="F16" s="16" t="s">
        <v>553</v>
      </c>
      <c r="G16" s="12" t="s">
        <v>696</v>
      </c>
      <c r="H16" s="16"/>
      <c r="I16" s="16"/>
      <c r="J16" s="34" t="s">
        <v>1295</v>
      </c>
      <c r="K16" s="16" t="s">
        <v>1240</v>
      </c>
      <c r="L16" s="16"/>
      <c r="M16" s="26">
        <f>'CPS &gt; Bq'!$I$9*$D16^2+'CPS &gt; Bq'!$J$9*$D16+'CPS &gt; Bq'!$K$9</f>
        <v>609087.9</v>
      </c>
      <c r="N16" s="13" t="str">
        <f t="shared" si="0"/>
        <v>DBP-05-14</v>
      </c>
      <c r="O16" s="23" t="s">
        <v>829</v>
      </c>
      <c r="P16" s="23">
        <v>0.92059999999999997</v>
      </c>
      <c r="Q16" s="24">
        <v>550</v>
      </c>
      <c r="R16" s="25">
        <v>323460</v>
      </c>
      <c r="S16" s="25">
        <v>24.06</v>
      </c>
      <c r="T16" s="25">
        <v>729940</v>
      </c>
      <c r="U16" s="25">
        <v>23.49</v>
      </c>
      <c r="V16" s="25">
        <v>693780</v>
      </c>
      <c r="W16" s="25">
        <v>23.63</v>
      </c>
      <c r="X16" s="25">
        <v>659390</v>
      </c>
      <c r="Y16" s="25">
        <v>23.75</v>
      </c>
    </row>
    <row r="17" spans="1:25" ht="15" customHeight="1" x14ac:dyDescent="0.25">
      <c r="A17" s="16" t="s">
        <v>1271</v>
      </c>
      <c r="B17" s="17">
        <v>40824</v>
      </c>
      <c r="C17" s="16" t="s">
        <v>1135</v>
      </c>
      <c r="D17" s="16">
        <v>4700</v>
      </c>
      <c r="E17" s="16" t="s">
        <v>1273</v>
      </c>
      <c r="F17" s="16"/>
      <c r="G17" s="12" t="s">
        <v>696</v>
      </c>
      <c r="H17" s="16">
        <v>16453</v>
      </c>
      <c r="I17" s="16">
        <v>83260</v>
      </c>
      <c r="J17" s="16"/>
      <c r="K17" s="16"/>
      <c r="L17" s="16"/>
      <c r="M17" s="26">
        <f>'CPS &gt; Bq'!$I$9*$D17^2+'CPS &gt; Bq'!$J$9*$D17+'CPS &gt; Bq'!$K$9</f>
        <v>34370.630000000005</v>
      </c>
      <c r="N17" s="13" t="str">
        <f t="shared" si="0"/>
        <v>DBP-05-15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5" customHeight="1" x14ac:dyDescent="0.25">
      <c r="A18" s="16" t="s">
        <v>1272</v>
      </c>
      <c r="B18" s="17">
        <v>40824</v>
      </c>
      <c r="C18" s="16" t="s">
        <v>1135</v>
      </c>
      <c r="D18" s="16">
        <v>38000</v>
      </c>
      <c r="E18" s="16" t="s">
        <v>1273</v>
      </c>
      <c r="F18" s="16"/>
      <c r="G18" s="12" t="s">
        <v>696</v>
      </c>
      <c r="H18" s="16">
        <v>16450</v>
      </c>
      <c r="I18" s="16">
        <v>83245</v>
      </c>
      <c r="J18" s="34" t="s">
        <v>1295</v>
      </c>
      <c r="K18" s="16" t="s">
        <v>1240</v>
      </c>
      <c r="L18" s="16"/>
      <c r="M18" s="26">
        <f>'CPS &gt; Bq'!$I$9*$D18^2+'CPS &gt; Bq'!$J$9*$D18+'CPS &gt; Bq'!$K$9</f>
        <v>404430.2</v>
      </c>
      <c r="N18" s="13" t="str">
        <f t="shared" si="0"/>
        <v>DBP-05-16</v>
      </c>
      <c r="O18" s="23" t="s">
        <v>830</v>
      </c>
      <c r="P18" s="23">
        <v>0.26419999999999999</v>
      </c>
      <c r="Q18" s="24">
        <v>592</v>
      </c>
      <c r="R18" s="25">
        <v>293670</v>
      </c>
      <c r="S18" s="25">
        <v>23.87</v>
      </c>
      <c r="T18" s="25">
        <v>361720</v>
      </c>
      <c r="U18" s="25">
        <v>23.51</v>
      </c>
      <c r="V18" s="25">
        <v>346140</v>
      </c>
      <c r="W18" s="25">
        <v>23.65</v>
      </c>
      <c r="X18" s="25">
        <v>332050</v>
      </c>
      <c r="Y18" s="25">
        <v>23.84</v>
      </c>
    </row>
    <row r="19" spans="1:25" ht="1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6"/>
      <c r="N19" s="2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5" customHeight="1" x14ac:dyDescent="0.25">
      <c r="A20" s="16" t="s">
        <v>955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6"/>
      <c r="N20" s="2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15" customHeight="1" x14ac:dyDescent="0.25">
      <c r="A21" s="16" t="s">
        <v>962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6"/>
      <c r="N21" s="2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12.95" customHeight="1" x14ac:dyDescent="0.25">
      <c r="M22" s="2"/>
      <c r="N22" s="2"/>
    </row>
    <row r="23" spans="1:25" ht="12.95" customHeight="1" x14ac:dyDescent="0.25">
      <c r="M23" s="2"/>
      <c r="N23" s="2"/>
    </row>
    <row r="24" spans="1:25" x14ac:dyDescent="0.25">
      <c r="M24" s="2"/>
      <c r="N24" s="2"/>
    </row>
    <row r="25" spans="1:25" x14ac:dyDescent="0.25">
      <c r="M25" s="2"/>
      <c r="N25" s="2"/>
    </row>
    <row r="26" spans="1:25" x14ac:dyDescent="0.25">
      <c r="M26" s="2"/>
      <c r="N26" s="2"/>
    </row>
    <row r="27" spans="1:25" x14ac:dyDescent="0.25">
      <c r="M27" s="2"/>
      <c r="N27" s="2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1"/>
  <sheetViews>
    <sheetView workbookViewId="0"/>
  </sheetViews>
  <sheetFormatPr defaultColWidth="8.85546875" defaultRowHeight="15" x14ac:dyDescent="0.25"/>
  <cols>
    <col min="1" max="1" width="9.85546875" customWidth="1"/>
    <col min="3" max="3" width="14.28515625" customWidth="1"/>
    <col min="5" max="5" width="15" customWidth="1"/>
    <col min="6" max="6" width="21.7109375" customWidth="1"/>
    <col min="7" max="7" width="4.85546875" customWidth="1"/>
    <col min="8" max="8" width="10" customWidth="1"/>
    <col min="9" max="9" width="9" customWidth="1"/>
    <col min="10" max="10" width="14.42578125" customWidth="1"/>
    <col min="18" max="25" width="9" bestFit="1" customWidth="1"/>
  </cols>
  <sheetData>
    <row r="1" spans="1:26" s="1" customFormat="1" ht="45.95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1296</v>
      </c>
      <c r="K1" s="12" t="s">
        <v>1385</v>
      </c>
      <c r="L1" s="12" t="s">
        <v>1386</v>
      </c>
      <c r="M1" s="13" t="s">
        <v>1185</v>
      </c>
      <c r="N1" s="13" t="str">
        <f>A1</f>
        <v>Sample Ref</v>
      </c>
      <c r="O1" s="14" t="s">
        <v>966</v>
      </c>
      <c r="P1" s="13" t="s">
        <v>428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ht="18" customHeight="1" x14ac:dyDescent="0.25">
      <c r="A2" s="16" t="s">
        <v>1274</v>
      </c>
      <c r="B2" s="17">
        <v>40827</v>
      </c>
      <c r="C2" s="16" t="s">
        <v>1135</v>
      </c>
      <c r="D2" s="16">
        <v>3400</v>
      </c>
      <c r="E2" s="16" t="s">
        <v>1031</v>
      </c>
      <c r="F2" s="16"/>
      <c r="G2" s="12" t="s">
        <v>696</v>
      </c>
      <c r="H2" s="16">
        <v>16423</v>
      </c>
      <c r="I2" s="16">
        <v>83289</v>
      </c>
      <c r="J2" s="33"/>
      <c r="K2" s="16"/>
      <c r="L2" s="16"/>
      <c r="M2" s="26">
        <f>'CPS &gt; Bq'!$I$9*$D2^2+'CPS &gt; Bq'!$J$9*$D2+'CPS &gt; Bq'!$K$9</f>
        <v>24421.86</v>
      </c>
      <c r="N2" s="13" t="str">
        <f t="shared" ref="N2:N21" si="0">A2</f>
        <v>DBP-06-01</v>
      </c>
      <c r="O2" s="16"/>
      <c r="P2" s="102"/>
      <c r="Q2" s="88"/>
      <c r="R2" s="88"/>
      <c r="S2" s="88"/>
      <c r="T2" s="88"/>
      <c r="U2" s="88"/>
      <c r="V2" s="88"/>
      <c r="W2" s="88"/>
      <c r="X2" s="88"/>
      <c r="Y2" s="88"/>
    </row>
    <row r="3" spans="1:26" ht="18" customHeight="1" x14ac:dyDescent="0.25">
      <c r="A3" s="16" t="s">
        <v>1275</v>
      </c>
      <c r="B3" s="17">
        <v>40827</v>
      </c>
      <c r="C3" s="16" t="s">
        <v>1135</v>
      </c>
      <c r="D3" s="16">
        <v>3000</v>
      </c>
      <c r="E3" s="16" t="s">
        <v>1031</v>
      </c>
      <c r="F3" s="16"/>
      <c r="G3" s="12" t="s">
        <v>696</v>
      </c>
      <c r="H3" s="16">
        <v>16406</v>
      </c>
      <c r="I3" s="16">
        <v>83299</v>
      </c>
      <c r="J3" s="33"/>
      <c r="K3" s="16"/>
      <c r="L3" s="16"/>
      <c r="M3" s="26">
        <f>'CPS &gt; Bq'!$I$9*$D3^2+'CPS &gt; Bq'!$J$9*$D3+'CPS &gt; Bq'!$K$9</f>
        <v>21428.7</v>
      </c>
      <c r="N3" s="13" t="str">
        <f t="shared" si="0"/>
        <v>DBP-06-02</v>
      </c>
      <c r="O3" s="16"/>
      <c r="P3" s="103"/>
      <c r="Q3" s="88"/>
      <c r="R3" s="88"/>
      <c r="S3" s="88"/>
      <c r="T3" s="88"/>
      <c r="U3" s="88"/>
      <c r="V3" s="88"/>
      <c r="W3" s="88"/>
      <c r="X3" s="88"/>
      <c r="Y3" s="88"/>
    </row>
    <row r="4" spans="1:26" ht="18" customHeight="1" x14ac:dyDescent="0.25">
      <c r="A4" s="16" t="s">
        <v>1276</v>
      </c>
      <c r="B4" s="17">
        <v>40827</v>
      </c>
      <c r="C4" s="16" t="s">
        <v>1135</v>
      </c>
      <c r="D4" s="16">
        <v>800</v>
      </c>
      <c r="E4" s="16" t="s">
        <v>1031</v>
      </c>
      <c r="F4" s="16" t="s">
        <v>801</v>
      </c>
      <c r="G4" s="12" t="s">
        <v>696</v>
      </c>
      <c r="H4" s="16">
        <v>16386</v>
      </c>
      <c r="I4" s="16">
        <v>83304</v>
      </c>
      <c r="J4" s="33" t="s">
        <v>1378</v>
      </c>
      <c r="K4" s="16"/>
      <c r="L4" s="16"/>
      <c r="M4" s="26">
        <f>'CPS &gt; Bq'!$I$9*$D4^2+'CPS &gt; Bq'!$J$9*$D4+'CPS &gt; Bq'!$K$9</f>
        <v>5538.32</v>
      </c>
      <c r="N4" s="13" t="str">
        <f t="shared" si="0"/>
        <v>DBP-06-03</v>
      </c>
      <c r="O4" s="16" t="s">
        <v>753</v>
      </c>
      <c r="P4" s="103">
        <v>8.0000000000000004E-4</v>
      </c>
      <c r="Q4" s="84">
        <v>3843</v>
      </c>
      <c r="R4" s="87">
        <v>6178.7</v>
      </c>
      <c r="S4" s="87">
        <v>25.4</v>
      </c>
      <c r="T4" s="87">
        <v>7231.1</v>
      </c>
      <c r="U4" s="87">
        <v>23.83</v>
      </c>
      <c r="V4" s="87">
        <v>6827.1</v>
      </c>
      <c r="W4" s="87">
        <v>23.88</v>
      </c>
      <c r="X4" s="87">
        <v>7154.5</v>
      </c>
      <c r="Y4" s="87">
        <v>25.79</v>
      </c>
    </row>
    <row r="5" spans="1:26" ht="18" customHeight="1" x14ac:dyDescent="0.25">
      <c r="A5" s="16" t="s">
        <v>1277</v>
      </c>
      <c r="B5" s="17">
        <v>40827</v>
      </c>
      <c r="C5" s="16" t="s">
        <v>1135</v>
      </c>
      <c r="D5" s="16" t="s">
        <v>799</v>
      </c>
      <c r="E5" s="16" t="s">
        <v>1031</v>
      </c>
      <c r="F5" s="32" t="s">
        <v>800</v>
      </c>
      <c r="G5" s="12" t="s">
        <v>696</v>
      </c>
      <c r="H5" s="16"/>
      <c r="I5" s="16"/>
      <c r="J5" s="33"/>
      <c r="K5" s="16"/>
      <c r="L5" s="16"/>
      <c r="M5" s="26"/>
      <c r="N5" s="13" t="str">
        <f t="shared" si="0"/>
        <v>DBP-06-04</v>
      </c>
      <c r="O5" s="16"/>
      <c r="P5" s="103"/>
      <c r="Q5" s="88"/>
      <c r="R5" s="88"/>
      <c r="S5" s="88"/>
      <c r="T5" s="88"/>
      <c r="U5" s="88"/>
      <c r="V5" s="88"/>
      <c r="W5" s="88"/>
      <c r="X5" s="88"/>
      <c r="Y5" s="88"/>
    </row>
    <row r="6" spans="1:26" ht="18" customHeight="1" x14ac:dyDescent="0.25">
      <c r="A6" s="16" t="s">
        <v>1278</v>
      </c>
      <c r="B6" s="17">
        <v>40827</v>
      </c>
      <c r="C6" s="16" t="s">
        <v>1135</v>
      </c>
      <c r="D6" s="16">
        <v>1000</v>
      </c>
      <c r="E6" s="16" t="s">
        <v>1031</v>
      </c>
      <c r="F6" s="16" t="s">
        <v>529</v>
      </c>
      <c r="G6" s="12" t="s">
        <v>696</v>
      </c>
      <c r="H6" s="16">
        <v>16303</v>
      </c>
      <c r="I6" s="16">
        <v>83315</v>
      </c>
      <c r="J6" s="33"/>
      <c r="K6" s="16"/>
      <c r="L6" s="16" t="s">
        <v>1240</v>
      </c>
      <c r="M6" s="26">
        <f>'CPS &gt; Bq'!$I$9*$D6^2+'CPS &gt; Bq'!$J$9*$D6+'CPS &gt; Bq'!$K$9</f>
        <v>6942.9000000000005</v>
      </c>
      <c r="N6" s="13" t="str">
        <f t="shared" si="0"/>
        <v>DBP-06-05</v>
      </c>
      <c r="O6" s="16" t="s">
        <v>674</v>
      </c>
      <c r="P6" s="103">
        <v>8.3699999999999997E-2</v>
      </c>
      <c r="Q6" s="84">
        <v>2775</v>
      </c>
      <c r="R6" s="87">
        <v>6740.8</v>
      </c>
      <c r="S6" s="87">
        <v>26.58</v>
      </c>
      <c r="T6" s="87">
        <v>8989.2000000000007</v>
      </c>
      <c r="U6" s="87">
        <v>23.87</v>
      </c>
      <c r="V6" s="87">
        <v>8649.2999999999993</v>
      </c>
      <c r="W6" s="87">
        <v>23.88</v>
      </c>
      <c r="X6" s="87">
        <v>8596.2999999999993</v>
      </c>
      <c r="Y6" s="87">
        <v>26.23</v>
      </c>
    </row>
    <row r="7" spans="1:26" ht="18" customHeight="1" x14ac:dyDescent="0.25">
      <c r="A7" s="16" t="s">
        <v>1279</v>
      </c>
      <c r="B7" s="17">
        <v>40827</v>
      </c>
      <c r="C7" s="16" t="s">
        <v>1135</v>
      </c>
      <c r="D7" s="16">
        <v>1000</v>
      </c>
      <c r="E7" s="16" t="s">
        <v>1031</v>
      </c>
      <c r="F7" s="16" t="s">
        <v>759</v>
      </c>
      <c r="G7" s="12" t="s">
        <v>696</v>
      </c>
      <c r="H7" s="16">
        <v>16190</v>
      </c>
      <c r="I7" s="16">
        <v>83361</v>
      </c>
      <c r="J7" s="33"/>
      <c r="K7" s="16"/>
      <c r="L7" s="16"/>
      <c r="M7" s="26">
        <f>'CPS &gt; Bq'!$I$9*$D7^2+'CPS &gt; Bq'!$J$9*$D7+'CPS &gt; Bq'!$K$9</f>
        <v>6942.9000000000005</v>
      </c>
      <c r="N7" s="13" t="str">
        <f t="shared" si="0"/>
        <v>DBP-06-06</v>
      </c>
      <c r="O7" s="16"/>
      <c r="P7" s="103"/>
      <c r="Q7" s="88"/>
      <c r="R7" s="88"/>
      <c r="S7" s="88"/>
      <c r="T7" s="88"/>
      <c r="U7" s="88"/>
      <c r="V7" s="88"/>
      <c r="W7" s="88"/>
      <c r="X7" s="88"/>
      <c r="Y7" s="88"/>
    </row>
    <row r="8" spans="1:26" ht="18" customHeight="1" x14ac:dyDescent="0.25">
      <c r="A8" s="16" t="s">
        <v>1280</v>
      </c>
      <c r="B8" s="17">
        <v>40827</v>
      </c>
      <c r="C8" s="16" t="s">
        <v>1135</v>
      </c>
      <c r="D8" s="16">
        <v>900</v>
      </c>
      <c r="E8" s="16" t="s">
        <v>1031</v>
      </c>
      <c r="F8" s="16"/>
      <c r="G8" s="12" t="s">
        <v>696</v>
      </c>
      <c r="H8" s="16">
        <v>16260</v>
      </c>
      <c r="I8" s="16">
        <v>83310</v>
      </c>
      <c r="J8" s="33"/>
      <c r="K8" s="16"/>
      <c r="L8" s="16"/>
      <c r="M8" s="26">
        <f>'CPS &gt; Bq'!$I$9*$D8^2+'CPS &gt; Bq'!$J$9*$D8+'CPS &gt; Bq'!$K$9</f>
        <v>6239.6100000000006</v>
      </c>
      <c r="N8" s="13" t="str">
        <f t="shared" si="0"/>
        <v>DBP-06-07</v>
      </c>
      <c r="O8" s="16"/>
      <c r="P8" s="103"/>
      <c r="Q8" s="88"/>
      <c r="R8" s="88"/>
      <c r="S8" s="88"/>
      <c r="T8" s="88"/>
      <c r="U8" s="88"/>
      <c r="V8" s="88"/>
      <c r="W8" s="88"/>
      <c r="X8" s="88"/>
      <c r="Y8" s="88"/>
    </row>
    <row r="9" spans="1:26" ht="18" customHeight="1" x14ac:dyDescent="0.25">
      <c r="A9" s="16" t="s">
        <v>1281</v>
      </c>
      <c r="B9" s="17">
        <v>40827</v>
      </c>
      <c r="C9" s="16" t="s">
        <v>1135</v>
      </c>
      <c r="D9" s="16">
        <v>900</v>
      </c>
      <c r="E9" s="16" t="s">
        <v>1031</v>
      </c>
      <c r="F9" s="16"/>
      <c r="G9" s="12" t="s">
        <v>696</v>
      </c>
      <c r="H9" s="16">
        <v>16260</v>
      </c>
      <c r="I9" s="16">
        <v>83310</v>
      </c>
      <c r="J9" s="33"/>
      <c r="K9" s="16"/>
      <c r="L9" s="16"/>
      <c r="M9" s="26">
        <f>'CPS &gt; Bq'!$I$9*$D9^2+'CPS &gt; Bq'!$J$9*$D9+'CPS &gt; Bq'!$K$9</f>
        <v>6239.6100000000006</v>
      </c>
      <c r="N9" s="13" t="str">
        <f t="shared" si="0"/>
        <v>DBP-06-08</v>
      </c>
      <c r="O9" s="16"/>
      <c r="P9" s="103"/>
      <c r="Q9" s="88"/>
      <c r="R9" s="88"/>
      <c r="S9" s="88"/>
      <c r="T9" s="88"/>
      <c r="U9" s="88"/>
      <c r="V9" s="88"/>
      <c r="W9" s="88"/>
      <c r="X9" s="88"/>
      <c r="Y9" s="88"/>
    </row>
    <row r="10" spans="1:26" ht="18" customHeight="1" x14ac:dyDescent="0.25">
      <c r="A10" s="16" t="s">
        <v>1282</v>
      </c>
      <c r="B10" s="17">
        <v>40827</v>
      </c>
      <c r="C10" s="16" t="s">
        <v>1135</v>
      </c>
      <c r="D10" s="16">
        <v>1800</v>
      </c>
      <c r="E10" s="16" t="s">
        <v>1031</v>
      </c>
      <c r="F10" s="16"/>
      <c r="G10" s="12" t="s">
        <v>696</v>
      </c>
      <c r="H10" s="16">
        <v>16265</v>
      </c>
      <c r="I10" s="16">
        <v>83336</v>
      </c>
      <c r="J10" s="33"/>
      <c r="K10" s="16"/>
      <c r="L10" s="16"/>
      <c r="M10" s="26">
        <f>'CPS &gt; Bq'!$I$9*$D10^2+'CPS &gt; Bq'!$J$9*$D10+'CPS &gt; Bq'!$K$9</f>
        <v>12641.220000000001</v>
      </c>
      <c r="N10" s="13" t="str">
        <f t="shared" si="0"/>
        <v>DBP-06-09</v>
      </c>
      <c r="O10" s="16"/>
      <c r="P10" s="103"/>
      <c r="Q10" s="88"/>
      <c r="R10" s="88"/>
      <c r="S10" s="88"/>
      <c r="T10" s="88"/>
      <c r="U10" s="88"/>
      <c r="V10" s="88"/>
      <c r="W10" s="88"/>
      <c r="X10" s="88"/>
      <c r="Y10" s="88"/>
    </row>
    <row r="11" spans="1:26" ht="18" customHeight="1" x14ac:dyDescent="0.25">
      <c r="A11" s="16" t="s">
        <v>1283</v>
      </c>
      <c r="B11" s="17">
        <v>40827</v>
      </c>
      <c r="C11" s="16" t="s">
        <v>1135</v>
      </c>
      <c r="D11" s="16">
        <v>1500</v>
      </c>
      <c r="E11" s="16" t="s">
        <v>1031</v>
      </c>
      <c r="F11" s="16"/>
      <c r="G11" s="12" t="s">
        <v>696</v>
      </c>
      <c r="H11" s="16">
        <v>16289</v>
      </c>
      <c r="I11" s="16">
        <v>83318</v>
      </c>
      <c r="J11" s="33"/>
      <c r="K11" s="16"/>
      <c r="L11" s="16"/>
      <c r="M11" s="26">
        <f>'CPS &gt; Bq'!$I$9*$D11^2+'CPS &gt; Bq'!$J$9*$D11+'CPS &gt; Bq'!$K$9</f>
        <v>10489.35</v>
      </c>
      <c r="N11" s="13" t="str">
        <f t="shared" si="0"/>
        <v>DBP-06-10</v>
      </c>
      <c r="O11" s="16"/>
      <c r="P11" s="103"/>
      <c r="Q11" s="88"/>
      <c r="R11" s="88"/>
      <c r="S11" s="88"/>
      <c r="T11" s="88"/>
      <c r="U11" s="88"/>
      <c r="V11" s="88"/>
      <c r="W11" s="88"/>
      <c r="X11" s="88"/>
      <c r="Y11" s="88"/>
    </row>
    <row r="12" spans="1:26" ht="18" customHeight="1" x14ac:dyDescent="0.25">
      <c r="A12" s="16" t="s">
        <v>1284</v>
      </c>
      <c r="B12" s="17">
        <v>40827</v>
      </c>
      <c r="C12" s="16" t="s">
        <v>1135</v>
      </c>
      <c r="D12" s="16">
        <v>4100</v>
      </c>
      <c r="E12" s="16" t="s">
        <v>1031</v>
      </c>
      <c r="F12" s="16"/>
      <c r="G12" s="12" t="s">
        <v>696</v>
      </c>
      <c r="H12" s="16">
        <v>16376</v>
      </c>
      <c r="I12" s="16">
        <v>83305</v>
      </c>
      <c r="J12" s="33" t="s">
        <v>1240</v>
      </c>
      <c r="K12" s="16"/>
      <c r="L12" s="16"/>
      <c r="M12" s="26">
        <f>'CPS &gt; Bq'!$I$9*$D12^2+'CPS &gt; Bq'!$J$9*$D12+'CPS &gt; Bq'!$K$9</f>
        <v>29736.89</v>
      </c>
      <c r="N12" s="13" t="str">
        <f t="shared" si="0"/>
        <v>DBP-06-11</v>
      </c>
      <c r="O12" s="23" t="s">
        <v>754</v>
      </c>
      <c r="P12" s="103">
        <v>0.23599999999999999</v>
      </c>
      <c r="Q12" s="84">
        <v>3265</v>
      </c>
      <c r="R12" s="87">
        <v>19572</v>
      </c>
      <c r="S12" s="87">
        <v>24.48</v>
      </c>
      <c r="T12" s="87">
        <v>24082</v>
      </c>
      <c r="U12" s="87">
        <v>23.59</v>
      </c>
      <c r="V12" s="87">
        <v>22783</v>
      </c>
      <c r="W12" s="87">
        <v>23.72</v>
      </c>
      <c r="X12" s="87">
        <v>22495</v>
      </c>
      <c r="Y12" s="87">
        <v>24.54</v>
      </c>
    </row>
    <row r="13" spans="1:26" ht="18" customHeight="1" x14ac:dyDescent="0.25">
      <c r="A13" s="16" t="s">
        <v>1285</v>
      </c>
      <c r="B13" s="17">
        <v>40827</v>
      </c>
      <c r="C13" s="16" t="s">
        <v>1135</v>
      </c>
      <c r="D13" s="16">
        <v>700</v>
      </c>
      <c r="E13" s="16" t="s">
        <v>1031</v>
      </c>
      <c r="F13" s="16"/>
      <c r="G13" s="12" t="s">
        <v>696</v>
      </c>
      <c r="H13" s="16">
        <v>16390</v>
      </c>
      <c r="I13" s="16">
        <v>83302</v>
      </c>
      <c r="J13" s="33"/>
      <c r="K13" s="16"/>
      <c r="L13" s="16"/>
      <c r="M13" s="26">
        <f>'CPS &gt; Bq'!$I$9*$D13^2+'CPS &gt; Bq'!$J$9*$D13+'CPS &gt; Bq'!$K$9</f>
        <v>4839.03</v>
      </c>
      <c r="N13" s="13" t="str">
        <f t="shared" si="0"/>
        <v>DBP-06-12</v>
      </c>
      <c r="O13" s="16"/>
      <c r="P13" s="103"/>
      <c r="Q13" s="88"/>
      <c r="R13" s="88"/>
      <c r="S13" s="88"/>
      <c r="T13" s="88"/>
      <c r="U13" s="88"/>
      <c r="V13" s="88"/>
      <c r="W13" s="88"/>
      <c r="X13" s="88"/>
      <c r="Y13" s="88"/>
    </row>
    <row r="14" spans="1:26" ht="18" customHeight="1" x14ac:dyDescent="0.25">
      <c r="A14" s="16" t="s">
        <v>1286</v>
      </c>
      <c r="B14" s="17">
        <v>40827</v>
      </c>
      <c r="C14" s="16" t="s">
        <v>1135</v>
      </c>
      <c r="D14" s="16">
        <v>1700</v>
      </c>
      <c r="E14" s="16" t="s">
        <v>1031</v>
      </c>
      <c r="F14" s="16"/>
      <c r="G14" s="12" t="s">
        <v>696</v>
      </c>
      <c r="H14" s="16">
        <v>16370</v>
      </c>
      <c r="I14" s="16">
        <v>83307</v>
      </c>
      <c r="J14" s="33"/>
      <c r="K14" s="16"/>
      <c r="L14" s="16"/>
      <c r="M14" s="26">
        <f>'CPS &gt; Bq'!$I$9*$D14^2+'CPS &gt; Bq'!$J$9*$D14+'CPS &gt; Bq'!$K$9</f>
        <v>11921.93</v>
      </c>
      <c r="N14" s="13" t="str">
        <f t="shared" si="0"/>
        <v>DBP-06-13</v>
      </c>
      <c r="O14" s="16"/>
      <c r="P14" s="103"/>
      <c r="Q14" s="88"/>
      <c r="R14" s="88"/>
      <c r="S14" s="88"/>
      <c r="T14" s="88"/>
      <c r="U14" s="88"/>
      <c r="V14" s="88"/>
      <c r="W14" s="88"/>
      <c r="X14" s="88"/>
      <c r="Y14" s="88"/>
    </row>
    <row r="15" spans="1:26" ht="18" customHeight="1" x14ac:dyDescent="0.25">
      <c r="A15" s="16" t="s">
        <v>1287</v>
      </c>
      <c r="B15" s="17">
        <v>40827</v>
      </c>
      <c r="C15" s="16" t="s">
        <v>1135</v>
      </c>
      <c r="D15" s="16">
        <v>3800</v>
      </c>
      <c r="E15" s="16" t="s">
        <v>1031</v>
      </c>
      <c r="F15" s="16"/>
      <c r="G15" s="12" t="s">
        <v>696</v>
      </c>
      <c r="H15" s="16">
        <v>16390</v>
      </c>
      <c r="I15" s="16">
        <v>83298</v>
      </c>
      <c r="J15" s="33"/>
      <c r="K15" s="16"/>
      <c r="L15" s="16"/>
      <c r="M15" s="26">
        <f>'CPS &gt; Bq'!$I$9*$D15^2+'CPS &gt; Bq'!$J$9*$D15+'CPS &gt; Bq'!$K$9</f>
        <v>27447.02</v>
      </c>
      <c r="N15" s="13" t="str">
        <f t="shared" si="0"/>
        <v>DBP-06-14</v>
      </c>
      <c r="O15" s="16"/>
      <c r="P15" s="103"/>
      <c r="Q15" s="88"/>
      <c r="R15" s="88"/>
      <c r="S15" s="88"/>
      <c r="T15" s="88"/>
      <c r="U15" s="88"/>
      <c r="V15" s="88"/>
      <c r="W15" s="88"/>
      <c r="X15" s="88"/>
      <c r="Y15" s="88"/>
    </row>
    <row r="16" spans="1:26" ht="18" customHeight="1" x14ac:dyDescent="0.25">
      <c r="A16" s="16" t="s">
        <v>1288</v>
      </c>
      <c r="B16" s="17">
        <v>40827</v>
      </c>
      <c r="C16" s="16" t="s">
        <v>1135</v>
      </c>
      <c r="D16" s="16">
        <v>1100</v>
      </c>
      <c r="E16" s="16" t="s">
        <v>1031</v>
      </c>
      <c r="F16" s="16" t="s">
        <v>801</v>
      </c>
      <c r="G16" s="12" t="s">
        <v>696</v>
      </c>
      <c r="H16" s="16">
        <v>16395</v>
      </c>
      <c r="I16" s="16">
        <v>83296</v>
      </c>
      <c r="J16" s="33"/>
      <c r="K16" s="16"/>
      <c r="L16" s="16"/>
      <c r="M16" s="26">
        <f>'CPS &gt; Bq'!$I$9*$D16^2+'CPS &gt; Bq'!$J$9*$D16+'CPS &gt; Bq'!$K$9</f>
        <v>7648.1900000000005</v>
      </c>
      <c r="N16" s="13" t="str">
        <f t="shared" si="0"/>
        <v>DBP-06-15</v>
      </c>
      <c r="O16" s="16"/>
      <c r="P16" s="103"/>
      <c r="Q16" s="88"/>
      <c r="R16" s="88"/>
      <c r="S16" s="88"/>
      <c r="T16" s="88"/>
      <c r="U16" s="88"/>
      <c r="V16" s="88"/>
      <c r="W16" s="88"/>
      <c r="X16" s="88"/>
      <c r="Y16" s="88"/>
    </row>
    <row r="17" spans="1:25" ht="18" customHeight="1" x14ac:dyDescent="0.25">
      <c r="A17" s="16" t="s">
        <v>1289</v>
      </c>
      <c r="B17" s="17">
        <v>40827</v>
      </c>
      <c r="C17" s="16" t="s">
        <v>1135</v>
      </c>
      <c r="D17" s="16">
        <v>400</v>
      </c>
      <c r="E17" s="16" t="s">
        <v>1031</v>
      </c>
      <c r="F17" s="16"/>
      <c r="G17" s="12" t="s">
        <v>696</v>
      </c>
      <c r="H17" s="16">
        <v>16403</v>
      </c>
      <c r="I17" s="16">
        <v>83294</v>
      </c>
      <c r="J17" s="33"/>
      <c r="K17" s="16"/>
      <c r="L17" s="16"/>
      <c r="M17" s="26">
        <f>'CPS &gt; Bq'!$I$9*$D17^2+'CPS &gt; Bq'!$J$9*$D17+'CPS &gt; Bq'!$K$9</f>
        <v>2753.16</v>
      </c>
      <c r="N17" s="13" t="str">
        <f t="shared" si="0"/>
        <v>DBP-06-16</v>
      </c>
      <c r="O17" s="16"/>
      <c r="P17" s="103"/>
      <c r="Q17" s="88"/>
      <c r="R17" s="88"/>
      <c r="S17" s="88"/>
      <c r="T17" s="88"/>
      <c r="U17" s="88"/>
      <c r="V17" s="88"/>
      <c r="W17" s="88"/>
      <c r="X17" s="88"/>
      <c r="Y17" s="88"/>
    </row>
    <row r="18" spans="1:25" ht="18" customHeight="1" x14ac:dyDescent="0.25">
      <c r="A18" s="16" t="s">
        <v>795</v>
      </c>
      <c r="B18" s="17">
        <v>40827</v>
      </c>
      <c r="C18" s="16" t="s">
        <v>1135</v>
      </c>
      <c r="D18" s="16">
        <v>1400</v>
      </c>
      <c r="E18" s="16" t="s">
        <v>1031</v>
      </c>
      <c r="F18" s="16" t="s">
        <v>760</v>
      </c>
      <c r="G18" s="12" t="s">
        <v>696</v>
      </c>
      <c r="H18" s="16">
        <v>16444</v>
      </c>
      <c r="I18" s="16">
        <v>83254</v>
      </c>
      <c r="J18" s="33"/>
      <c r="K18" s="16"/>
      <c r="L18" s="16"/>
      <c r="M18" s="26">
        <f>'CPS &gt; Bq'!$I$9*$D18^2+'CPS &gt; Bq'!$J$9*$D18+'CPS &gt; Bq'!$K$9</f>
        <v>9776.06</v>
      </c>
      <c r="N18" s="13" t="str">
        <f t="shared" si="0"/>
        <v>DBP-06-17</v>
      </c>
      <c r="O18" s="16"/>
      <c r="P18" s="103"/>
      <c r="Q18" s="88"/>
      <c r="R18" s="88"/>
      <c r="S18" s="88"/>
      <c r="T18" s="88"/>
      <c r="U18" s="88"/>
      <c r="V18" s="88"/>
      <c r="W18" s="88"/>
      <c r="X18" s="88"/>
      <c r="Y18" s="88"/>
    </row>
    <row r="19" spans="1:25" ht="18" customHeight="1" x14ac:dyDescent="0.25">
      <c r="A19" s="16" t="s">
        <v>796</v>
      </c>
      <c r="B19" s="17">
        <v>40827</v>
      </c>
      <c r="C19" s="16" t="s">
        <v>1135</v>
      </c>
      <c r="D19" s="16">
        <v>700</v>
      </c>
      <c r="E19" s="16" t="s">
        <v>1031</v>
      </c>
      <c r="F19" s="16"/>
      <c r="G19" s="12" t="s">
        <v>696</v>
      </c>
      <c r="H19" s="16">
        <v>16439</v>
      </c>
      <c r="I19" s="16">
        <v>83270</v>
      </c>
      <c r="J19" s="33"/>
      <c r="K19" s="16"/>
      <c r="L19" s="16"/>
      <c r="M19" s="26">
        <f>'CPS &gt; Bq'!$I$9*$D19^2+'CPS &gt; Bq'!$J$9*$D19+'CPS &gt; Bq'!$K$9</f>
        <v>4839.03</v>
      </c>
      <c r="N19" s="13" t="str">
        <f t="shared" si="0"/>
        <v>DBP-06-18</v>
      </c>
      <c r="O19" s="16"/>
      <c r="P19" s="103"/>
      <c r="Q19" s="88"/>
      <c r="R19" s="88"/>
      <c r="S19" s="88"/>
      <c r="T19" s="88"/>
      <c r="U19" s="88"/>
      <c r="V19" s="88"/>
      <c r="W19" s="88"/>
      <c r="X19" s="88"/>
      <c r="Y19" s="88"/>
    </row>
    <row r="20" spans="1:25" ht="18" customHeight="1" x14ac:dyDescent="0.25">
      <c r="A20" s="108" t="s">
        <v>797</v>
      </c>
      <c r="B20" s="109">
        <v>40827</v>
      </c>
      <c r="C20" s="108" t="s">
        <v>1134</v>
      </c>
      <c r="D20" s="108">
        <v>2300</v>
      </c>
      <c r="E20" s="108" t="s">
        <v>1031</v>
      </c>
      <c r="F20" s="108"/>
      <c r="G20" s="110" t="s">
        <v>696</v>
      </c>
      <c r="H20" s="108">
        <v>16436</v>
      </c>
      <c r="I20" s="108">
        <v>83271</v>
      </c>
      <c r="J20" s="126" t="s">
        <v>1240</v>
      </c>
      <c r="K20" s="108"/>
      <c r="L20" s="108"/>
      <c r="M20" s="26">
        <f>'CPS &gt; Bq'!$I$9*$D20^2+'CPS &gt; Bq'!$J$9*$D20+'CPS &gt; Bq'!$K$9</f>
        <v>16267.67</v>
      </c>
      <c r="N20" s="127" t="str">
        <f t="shared" si="0"/>
        <v>DBP-06-19</v>
      </c>
      <c r="O20" s="112" t="s">
        <v>663</v>
      </c>
      <c r="P20" s="128">
        <v>0.01</v>
      </c>
      <c r="Q20" s="115">
        <v>3240</v>
      </c>
      <c r="R20" s="116">
        <v>11303</v>
      </c>
      <c r="S20" s="116">
        <v>25.13</v>
      </c>
      <c r="T20" s="116">
        <v>14601</v>
      </c>
      <c r="U20" s="116">
        <v>23.67</v>
      </c>
      <c r="V20" s="116">
        <v>13850</v>
      </c>
      <c r="W20" s="116">
        <v>23.77</v>
      </c>
      <c r="X20" s="116">
        <v>13836</v>
      </c>
      <c r="Y20" s="116">
        <v>25.05</v>
      </c>
    </row>
    <row r="21" spans="1:25" ht="18" customHeight="1" x14ac:dyDescent="0.25">
      <c r="A21" s="16" t="s">
        <v>798</v>
      </c>
      <c r="B21" s="17">
        <v>40827</v>
      </c>
      <c r="C21" s="16" t="s">
        <v>1134</v>
      </c>
      <c r="D21" s="16">
        <v>1040</v>
      </c>
      <c r="E21" s="16" t="s">
        <v>1031</v>
      </c>
      <c r="F21" s="16"/>
      <c r="G21" s="12" t="s">
        <v>696</v>
      </c>
      <c r="H21" s="16">
        <v>16437</v>
      </c>
      <c r="I21" s="16">
        <v>83273</v>
      </c>
      <c r="J21" s="16"/>
      <c r="K21" s="16"/>
      <c r="L21" s="16"/>
      <c r="M21" s="26">
        <f>'CPS &gt; Bq'!$I$9*$D21^2+'CPS &gt; Bq'!$J$9*$D21+'CPS &gt; Bq'!$K$9</f>
        <v>7224.7759999999998</v>
      </c>
      <c r="N21" s="13" t="str">
        <f t="shared" si="0"/>
        <v>DBP-06-20</v>
      </c>
      <c r="O21" s="16"/>
      <c r="P21" s="103"/>
      <c r="Q21" s="88"/>
      <c r="R21" s="88"/>
      <c r="S21" s="88"/>
      <c r="T21" s="88"/>
      <c r="U21" s="88"/>
      <c r="V21" s="88"/>
      <c r="W21" s="88"/>
      <c r="X21" s="88"/>
      <c r="Y21" s="88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21"/>
  <sheetViews>
    <sheetView workbookViewId="0"/>
  </sheetViews>
  <sheetFormatPr defaultColWidth="10.7109375" defaultRowHeight="15" x14ac:dyDescent="0.25"/>
  <cols>
    <col min="5" max="5" width="18.140625" customWidth="1"/>
    <col min="6" max="6" width="52.140625" customWidth="1"/>
    <col min="7" max="9" width="12.42578125" customWidth="1"/>
    <col min="15" max="16" width="11.7109375" customWidth="1"/>
  </cols>
  <sheetData>
    <row r="1" spans="1:26" s="1" customFormat="1" ht="30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696</v>
      </c>
      <c r="H1" s="12" t="s">
        <v>697</v>
      </c>
      <c r="I1" s="12" t="s">
        <v>698</v>
      </c>
      <c r="J1" s="12" t="s">
        <v>1296</v>
      </c>
      <c r="K1" s="12" t="s">
        <v>1385</v>
      </c>
      <c r="L1" s="12" t="s">
        <v>1386</v>
      </c>
      <c r="M1" s="13" t="s">
        <v>1185</v>
      </c>
      <c r="N1" s="13" t="str">
        <f>A1</f>
        <v>Sample Ref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1298</v>
      </c>
      <c r="B2" s="17">
        <v>40828</v>
      </c>
      <c r="C2" s="16" t="s">
        <v>1204</v>
      </c>
      <c r="D2" s="16"/>
      <c r="E2" s="16" t="s">
        <v>960</v>
      </c>
      <c r="F2" s="31" t="s">
        <v>1387</v>
      </c>
      <c r="G2" s="31" t="s">
        <v>696</v>
      </c>
      <c r="H2" s="31">
        <v>16435</v>
      </c>
      <c r="I2" s="31">
        <v>83254</v>
      </c>
      <c r="J2" s="16"/>
      <c r="K2" s="16"/>
      <c r="L2" s="16"/>
      <c r="M2" s="165">
        <v>8690000</v>
      </c>
      <c r="N2" s="13" t="str">
        <f t="shared" ref="N2:N15" si="0">A2</f>
        <v>DBP-07-01</v>
      </c>
      <c r="O2" s="20"/>
      <c r="P2" s="104"/>
      <c r="Q2" s="21">
        <v>201</v>
      </c>
      <c r="R2" s="22">
        <v>2645000</v>
      </c>
      <c r="S2" s="22">
        <v>23.71</v>
      </c>
      <c r="T2" s="22">
        <v>8690900</v>
      </c>
      <c r="U2" s="22">
        <v>23.47</v>
      </c>
      <c r="V2" s="22">
        <v>7858600</v>
      </c>
      <c r="W2" s="22">
        <v>23.62</v>
      </c>
      <c r="X2" s="22">
        <v>4258000</v>
      </c>
      <c r="Y2" s="22">
        <v>23.65</v>
      </c>
    </row>
    <row r="3" spans="1:26" x14ac:dyDescent="0.25">
      <c r="A3" s="16" t="s">
        <v>1512</v>
      </c>
      <c r="B3" s="17">
        <v>40828</v>
      </c>
      <c r="C3" s="16" t="s">
        <v>1135</v>
      </c>
      <c r="D3" s="16"/>
      <c r="E3" s="16" t="s">
        <v>960</v>
      </c>
      <c r="F3" s="16" t="s">
        <v>961</v>
      </c>
      <c r="G3" s="31" t="s">
        <v>696</v>
      </c>
      <c r="H3" s="31">
        <v>16435</v>
      </c>
      <c r="I3" s="31">
        <v>83254</v>
      </c>
      <c r="J3" s="16" t="s">
        <v>1378</v>
      </c>
      <c r="K3" s="16"/>
      <c r="L3" s="16"/>
      <c r="M3" s="165">
        <v>90700</v>
      </c>
      <c r="N3" s="13" t="str">
        <f t="shared" si="0"/>
        <v>DBP-07-02</v>
      </c>
      <c r="O3" s="20" t="s">
        <v>755</v>
      </c>
      <c r="P3" s="104">
        <v>0.1227</v>
      </c>
      <c r="Q3" s="21">
        <v>702</v>
      </c>
      <c r="R3" s="22">
        <v>73882</v>
      </c>
      <c r="S3" s="22">
        <v>24.54</v>
      </c>
      <c r="T3" s="22">
        <v>90722</v>
      </c>
      <c r="U3" s="22">
        <v>23.62</v>
      </c>
      <c r="V3" s="22">
        <v>89072</v>
      </c>
      <c r="W3" s="22">
        <v>23.73</v>
      </c>
      <c r="X3" s="22">
        <v>82949</v>
      </c>
      <c r="Y3" s="22">
        <v>25.55</v>
      </c>
    </row>
    <row r="4" spans="1:26" x14ac:dyDescent="0.25">
      <c r="A4" s="16" t="s">
        <v>1513</v>
      </c>
      <c r="B4" s="17">
        <v>40828</v>
      </c>
      <c r="C4" s="16"/>
      <c r="D4" s="16"/>
      <c r="E4" s="16" t="s">
        <v>960</v>
      </c>
      <c r="F4" s="32" t="s">
        <v>750</v>
      </c>
      <c r="G4" s="31" t="s">
        <v>696</v>
      </c>
      <c r="H4" s="31">
        <v>16435</v>
      </c>
      <c r="I4" s="31">
        <v>83254</v>
      </c>
      <c r="J4" s="16"/>
      <c r="K4" s="16"/>
      <c r="L4" s="16"/>
      <c r="M4" s="165"/>
      <c r="N4" s="13" t="str">
        <f t="shared" si="0"/>
        <v>DBP-07-03</v>
      </c>
      <c r="O4" s="39"/>
      <c r="P4" s="105"/>
      <c r="Q4" s="19"/>
      <c r="R4" s="19"/>
      <c r="S4" s="19"/>
      <c r="T4" s="19"/>
      <c r="U4" s="19"/>
      <c r="V4" s="19"/>
      <c r="W4" s="19"/>
      <c r="X4" s="19"/>
      <c r="Y4" s="19"/>
    </row>
    <row r="5" spans="1:26" x14ac:dyDescent="0.25">
      <c r="A5" s="108" t="s">
        <v>1514</v>
      </c>
      <c r="B5" s="109">
        <v>40828</v>
      </c>
      <c r="C5" s="108" t="s">
        <v>1135</v>
      </c>
      <c r="D5" s="108"/>
      <c r="E5" s="108" t="s">
        <v>960</v>
      </c>
      <c r="F5" s="108" t="s">
        <v>751</v>
      </c>
      <c r="G5" s="131" t="s">
        <v>696</v>
      </c>
      <c r="H5" s="131">
        <v>16435</v>
      </c>
      <c r="I5" s="131">
        <v>83254</v>
      </c>
      <c r="J5" s="108" t="s">
        <v>1240</v>
      </c>
      <c r="K5" s="108"/>
      <c r="L5" s="108"/>
      <c r="M5" s="165">
        <v>6790</v>
      </c>
      <c r="N5" s="127" t="str">
        <f t="shared" si="0"/>
        <v>DBP-07-04</v>
      </c>
      <c r="O5" s="124" t="s">
        <v>753</v>
      </c>
      <c r="P5" s="136">
        <v>5.9999999999999995E-4</v>
      </c>
      <c r="Q5" s="118">
        <v>5363</v>
      </c>
      <c r="R5" s="119">
        <v>6275.7</v>
      </c>
      <c r="S5" s="119">
        <v>25.21</v>
      </c>
      <c r="T5" s="119">
        <v>6794.1</v>
      </c>
      <c r="U5" s="119">
        <v>23.74</v>
      </c>
      <c r="V5" s="119">
        <v>6740.6</v>
      </c>
      <c r="W5" s="119">
        <v>23.76</v>
      </c>
      <c r="X5" s="119">
        <v>6592.2</v>
      </c>
      <c r="Y5" s="119">
        <v>25.69</v>
      </c>
    </row>
    <row r="6" spans="1:26" x14ac:dyDescent="0.25">
      <c r="A6" s="16" t="s">
        <v>1301</v>
      </c>
      <c r="B6" s="17">
        <v>40828</v>
      </c>
      <c r="C6" s="16" t="s">
        <v>1135</v>
      </c>
      <c r="D6" s="16">
        <v>310</v>
      </c>
      <c r="E6" s="16" t="s">
        <v>960</v>
      </c>
      <c r="F6" s="16" t="s">
        <v>961</v>
      </c>
      <c r="G6" s="31" t="s">
        <v>696</v>
      </c>
      <c r="H6" s="31">
        <v>16435</v>
      </c>
      <c r="I6" s="31">
        <v>83254</v>
      </c>
      <c r="J6" s="16"/>
      <c r="K6" s="16"/>
      <c r="L6" s="16"/>
      <c r="M6" s="26">
        <f>'CPS &gt; Bq'!$I$9*$D6^2+'CPS &gt; Bq'!$J$9*$D6+'CPS &gt; Bq'!$K$9</f>
        <v>2130.9090000000001</v>
      </c>
      <c r="N6" s="13" t="str">
        <f t="shared" si="0"/>
        <v>DBP-07-05</v>
      </c>
      <c r="O6" s="39"/>
      <c r="P6" s="105"/>
      <c r="Q6" s="19"/>
      <c r="R6" s="19"/>
      <c r="S6" s="19"/>
      <c r="T6" s="19"/>
      <c r="U6" s="19"/>
      <c r="V6" s="19"/>
      <c r="W6" s="19"/>
      <c r="X6" s="19"/>
      <c r="Y6" s="19"/>
    </row>
    <row r="7" spans="1:26" x14ac:dyDescent="0.25">
      <c r="A7" s="16" t="s">
        <v>1582</v>
      </c>
      <c r="B7" s="17">
        <v>40828</v>
      </c>
      <c r="C7" s="16" t="s">
        <v>1135</v>
      </c>
      <c r="D7" s="16">
        <v>800</v>
      </c>
      <c r="E7" s="16" t="s">
        <v>960</v>
      </c>
      <c r="F7" s="16" t="s">
        <v>961</v>
      </c>
      <c r="G7" s="31" t="s">
        <v>696</v>
      </c>
      <c r="H7" s="31">
        <v>16435</v>
      </c>
      <c r="I7" s="31">
        <v>83254</v>
      </c>
      <c r="J7" s="16"/>
      <c r="K7" s="16"/>
      <c r="L7" s="16"/>
      <c r="M7" s="26">
        <f>'CPS &gt; Bq'!$I$9*$D7^2+'CPS &gt; Bq'!$J$9*$D7+'CPS &gt; Bq'!$K$9</f>
        <v>5538.32</v>
      </c>
      <c r="N7" s="13" t="str">
        <f t="shared" si="0"/>
        <v>DBP-07-06</v>
      </c>
      <c r="O7" s="39"/>
      <c r="P7" s="105"/>
      <c r="Q7" s="19"/>
      <c r="R7" s="19"/>
      <c r="S7" s="19"/>
      <c r="T7" s="19"/>
      <c r="U7" s="19"/>
      <c r="V7" s="19"/>
      <c r="W7" s="19"/>
      <c r="X7" s="19"/>
      <c r="Y7" s="19"/>
    </row>
    <row r="8" spans="1:26" x14ac:dyDescent="0.25">
      <c r="A8" s="16" t="s">
        <v>1583</v>
      </c>
      <c r="B8" s="17">
        <v>40828</v>
      </c>
      <c r="C8" s="16" t="s">
        <v>1135</v>
      </c>
      <c r="D8" s="16"/>
      <c r="E8" s="16" t="s">
        <v>960</v>
      </c>
      <c r="F8" s="16" t="s">
        <v>961</v>
      </c>
      <c r="G8" s="31" t="s">
        <v>696</v>
      </c>
      <c r="H8" s="31">
        <v>16435</v>
      </c>
      <c r="I8" s="31">
        <v>83254</v>
      </c>
      <c r="J8" s="16" t="s">
        <v>1240</v>
      </c>
      <c r="K8" s="16"/>
      <c r="L8" s="16"/>
      <c r="M8" s="165">
        <v>10400</v>
      </c>
      <c r="N8" s="13" t="str">
        <f t="shared" si="0"/>
        <v>DBP-07-07</v>
      </c>
      <c r="O8" s="39" t="s">
        <v>465</v>
      </c>
      <c r="P8" s="105">
        <v>2.8999999999999998E-3</v>
      </c>
      <c r="Q8" s="21">
        <v>2928</v>
      </c>
      <c r="R8" s="22">
        <v>10004</v>
      </c>
      <c r="S8" s="22">
        <v>25.56</v>
      </c>
      <c r="T8" s="22">
        <v>10425</v>
      </c>
      <c r="U8" s="22">
        <v>23.79</v>
      </c>
      <c r="V8" s="22">
        <v>9853.7000000000007</v>
      </c>
      <c r="W8" s="22">
        <v>23.83</v>
      </c>
      <c r="X8" s="22">
        <v>9634.6</v>
      </c>
      <c r="Y8" s="22">
        <v>25.53</v>
      </c>
    </row>
    <row r="9" spans="1:26" x14ac:dyDescent="0.25">
      <c r="A9" s="16" t="s">
        <v>1584</v>
      </c>
      <c r="B9" s="17">
        <v>40828</v>
      </c>
      <c r="C9" s="16" t="s">
        <v>1135</v>
      </c>
      <c r="D9" s="16">
        <v>770</v>
      </c>
      <c r="E9" s="16" t="s">
        <v>960</v>
      </c>
      <c r="F9" s="16" t="s">
        <v>961</v>
      </c>
      <c r="G9" s="31" t="s">
        <v>696</v>
      </c>
      <c r="H9" s="31">
        <v>16435</v>
      </c>
      <c r="I9" s="31">
        <v>83254</v>
      </c>
      <c r="J9" s="16"/>
      <c r="K9" s="16"/>
      <c r="L9" s="16"/>
      <c r="M9" s="26">
        <f>'CPS &gt; Bq'!$I$9*$D9^2+'CPS &gt; Bq'!$J$9*$D9+'CPS &gt; Bq'!$K$9</f>
        <v>5328.3230000000003</v>
      </c>
      <c r="N9" s="13" t="str">
        <f t="shared" si="0"/>
        <v>DBP-07-08</v>
      </c>
      <c r="O9" s="39"/>
      <c r="P9" s="105"/>
      <c r="Q9" s="19"/>
      <c r="R9" s="19"/>
      <c r="S9" s="19"/>
      <c r="T9" s="19"/>
      <c r="U9" s="19"/>
      <c r="V9" s="19"/>
      <c r="W9" s="19"/>
      <c r="X9" s="19"/>
      <c r="Y9" s="19"/>
    </row>
    <row r="10" spans="1:26" x14ac:dyDescent="0.25">
      <c r="A10" s="16" t="s">
        <v>1585</v>
      </c>
      <c r="B10" s="17">
        <v>40828</v>
      </c>
      <c r="C10" s="16" t="s">
        <v>1135</v>
      </c>
      <c r="D10" s="16"/>
      <c r="E10" s="16" t="s">
        <v>960</v>
      </c>
      <c r="F10" s="16" t="s">
        <v>961</v>
      </c>
      <c r="G10" s="31" t="s">
        <v>696</v>
      </c>
      <c r="H10" s="31">
        <v>16435</v>
      </c>
      <c r="I10" s="31">
        <v>83254</v>
      </c>
      <c r="J10" s="16" t="s">
        <v>1378</v>
      </c>
      <c r="K10" s="16"/>
      <c r="L10" s="16"/>
      <c r="M10" s="165">
        <v>42300</v>
      </c>
      <c r="N10" s="13" t="str">
        <f t="shared" si="0"/>
        <v>DBP-07-09</v>
      </c>
      <c r="O10" s="39" t="s">
        <v>756</v>
      </c>
      <c r="P10" s="105">
        <v>0.1452</v>
      </c>
      <c r="Q10" s="21">
        <v>1726</v>
      </c>
      <c r="R10" s="22">
        <v>32120</v>
      </c>
      <c r="S10" s="22">
        <v>24.97</v>
      </c>
      <c r="T10" s="22">
        <v>42296</v>
      </c>
      <c r="U10" s="22">
        <v>23.61</v>
      </c>
      <c r="V10" s="22">
        <v>40132</v>
      </c>
      <c r="W10" s="22">
        <v>23.72</v>
      </c>
      <c r="X10" s="22">
        <v>37169</v>
      </c>
      <c r="Y10" s="22">
        <v>24.55</v>
      </c>
    </row>
    <row r="11" spans="1:26" x14ac:dyDescent="0.25">
      <c r="A11" s="16" t="s">
        <v>1586</v>
      </c>
      <c r="B11" s="17">
        <v>40828</v>
      </c>
      <c r="C11" s="16" t="s">
        <v>1135</v>
      </c>
      <c r="D11" s="16">
        <v>1300</v>
      </c>
      <c r="E11" s="16" t="s">
        <v>960</v>
      </c>
      <c r="F11" s="16" t="s">
        <v>752</v>
      </c>
      <c r="G11" s="31" t="s">
        <v>696</v>
      </c>
      <c r="H11" s="31">
        <v>16435</v>
      </c>
      <c r="I11" s="31">
        <v>83254</v>
      </c>
      <c r="J11" s="16"/>
      <c r="K11" s="16"/>
      <c r="L11" s="16"/>
      <c r="M11" s="26">
        <f>'CPS &gt; Bq'!$I$9*$D11^2+'CPS &gt; Bq'!$J$9*$D11+'CPS &gt; Bq'!$K$9</f>
        <v>9064.77</v>
      </c>
      <c r="N11" s="13" t="str">
        <f t="shared" si="0"/>
        <v>DBP-07-10</v>
      </c>
      <c r="O11" s="39"/>
      <c r="P11" s="105"/>
      <c r="Q11" s="19"/>
      <c r="R11" s="19"/>
      <c r="S11" s="19"/>
      <c r="T11" s="19"/>
      <c r="U11" s="19"/>
      <c r="V11" s="19"/>
      <c r="W11" s="19"/>
      <c r="X11" s="19"/>
      <c r="Y11" s="19"/>
    </row>
    <row r="12" spans="1:26" x14ac:dyDescent="0.25">
      <c r="A12" s="16" t="s">
        <v>908</v>
      </c>
      <c r="B12" s="17">
        <v>40828</v>
      </c>
      <c r="C12" s="16" t="s">
        <v>1135</v>
      </c>
      <c r="D12" s="16">
        <v>290</v>
      </c>
      <c r="E12" s="16" t="s">
        <v>960</v>
      </c>
      <c r="F12" s="16" t="s">
        <v>961</v>
      </c>
      <c r="G12" s="31" t="s">
        <v>696</v>
      </c>
      <c r="H12" s="31">
        <v>16435</v>
      </c>
      <c r="I12" s="31">
        <v>83254</v>
      </c>
      <c r="J12" s="16"/>
      <c r="K12" s="16"/>
      <c r="L12" s="16"/>
      <c r="M12" s="26">
        <f>'CPS &gt; Bq'!$I$9*$D12^2+'CPS &gt; Bq'!$J$9*$D12+'CPS &gt; Bq'!$K$9</f>
        <v>1992.8510000000001</v>
      </c>
      <c r="N12" s="13" t="str">
        <f t="shared" si="0"/>
        <v>DBP-07-11</v>
      </c>
      <c r="O12" s="39"/>
      <c r="P12" s="105"/>
      <c r="Q12" s="19"/>
      <c r="R12" s="19"/>
      <c r="S12" s="19"/>
      <c r="T12" s="19"/>
      <c r="U12" s="19"/>
      <c r="V12" s="19"/>
      <c r="W12" s="19"/>
      <c r="X12" s="19"/>
      <c r="Y12" s="19"/>
    </row>
    <row r="13" spans="1:26" ht="30" x14ac:dyDescent="0.25">
      <c r="A13" s="108" t="s">
        <v>757</v>
      </c>
      <c r="B13" s="109">
        <v>40828</v>
      </c>
      <c r="C13" s="108" t="s">
        <v>1135</v>
      </c>
      <c r="D13" s="108"/>
      <c r="E13" s="108" t="s">
        <v>960</v>
      </c>
      <c r="F13" s="108" t="s">
        <v>528</v>
      </c>
      <c r="G13" s="131" t="s">
        <v>696</v>
      </c>
      <c r="H13" s="131">
        <v>16435</v>
      </c>
      <c r="I13" s="131">
        <v>83254</v>
      </c>
      <c r="J13" s="108" t="s">
        <v>1240</v>
      </c>
      <c r="K13" s="108"/>
      <c r="L13" s="108"/>
      <c r="M13" s="165">
        <v>13400</v>
      </c>
      <c r="N13" s="127" t="str">
        <f t="shared" si="0"/>
        <v>DBP-07-12a</v>
      </c>
      <c r="O13" s="132" t="s">
        <v>753</v>
      </c>
      <c r="P13" s="133"/>
      <c r="Q13" s="118">
        <v>3183</v>
      </c>
      <c r="R13" s="119">
        <v>12087</v>
      </c>
      <c r="S13" s="119">
        <v>25.17</v>
      </c>
      <c r="T13" s="119">
        <v>13358</v>
      </c>
      <c r="U13" s="119">
        <v>23.7</v>
      </c>
      <c r="V13" s="119">
        <v>13022</v>
      </c>
      <c r="W13" s="119">
        <v>23.78</v>
      </c>
      <c r="X13" s="119">
        <v>12868</v>
      </c>
      <c r="Y13" s="119">
        <v>26.28</v>
      </c>
    </row>
    <row r="14" spans="1:26" ht="30" x14ac:dyDescent="0.25">
      <c r="A14" s="16" t="s">
        <v>758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26"/>
      <c r="N14" s="13" t="str">
        <f t="shared" si="0"/>
        <v>DBP-07-12b</v>
      </c>
      <c r="O14" s="39" t="s">
        <v>972</v>
      </c>
      <c r="P14" s="105"/>
      <c r="Q14" s="19"/>
      <c r="R14" s="19"/>
      <c r="S14" s="19"/>
      <c r="T14" s="19"/>
      <c r="U14" s="19"/>
      <c r="V14" s="19"/>
      <c r="W14" s="19"/>
      <c r="X14" s="19"/>
      <c r="Y14" s="19"/>
    </row>
    <row r="15" spans="1:26" ht="30" x14ac:dyDescent="0.25">
      <c r="A15" s="16" t="s">
        <v>1216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6"/>
      <c r="N15" s="13" t="str">
        <f t="shared" si="0"/>
        <v>DBP-07-12c</v>
      </c>
      <c r="O15" s="39" t="s">
        <v>973</v>
      </c>
      <c r="P15" s="105"/>
      <c r="Q15" s="19"/>
      <c r="R15" s="19"/>
      <c r="S15" s="19"/>
      <c r="T15" s="19"/>
      <c r="U15" s="19"/>
      <c r="V15" s="19"/>
      <c r="W15" s="19"/>
      <c r="X15" s="19"/>
      <c r="Y15" s="19"/>
    </row>
    <row r="16" spans="1:26" x14ac:dyDescent="0.25">
      <c r="O16" s="3"/>
      <c r="P16" s="3"/>
    </row>
    <row r="17" spans="15:16" x14ac:dyDescent="0.25">
      <c r="O17" s="3"/>
      <c r="P17" s="3"/>
    </row>
    <row r="18" spans="15:16" x14ac:dyDescent="0.25">
      <c r="O18" s="3"/>
      <c r="P18" s="3"/>
    </row>
    <row r="19" spans="15:16" x14ac:dyDescent="0.25">
      <c r="O19" s="3"/>
      <c r="P19" s="3"/>
    </row>
    <row r="20" spans="15:16" x14ac:dyDescent="0.25">
      <c r="O20" s="3"/>
      <c r="P20" s="3"/>
    </row>
    <row r="21" spans="15:16" x14ac:dyDescent="0.25">
      <c r="O21" s="3"/>
      <c r="P21" s="3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 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8"/>
  <sheetViews>
    <sheetView workbookViewId="0"/>
  </sheetViews>
  <sheetFormatPr defaultColWidth="10.7109375" defaultRowHeight="15" x14ac:dyDescent="0.25"/>
  <cols>
    <col min="10" max="10" width="9" customWidth="1"/>
    <col min="11" max="11" width="8" customWidth="1"/>
    <col min="12" max="13" width="7.85546875" customWidth="1"/>
    <col min="14" max="14" width="16" customWidth="1"/>
    <col min="18" max="18" width="10.42578125" customWidth="1"/>
    <col min="19" max="19" width="11.42578125" customWidth="1"/>
    <col min="21" max="21" width="11.85546875" customWidth="1"/>
    <col min="23" max="23" width="12" customWidth="1"/>
    <col min="25" max="25" width="12.140625" customWidth="1"/>
  </cols>
  <sheetData>
    <row r="1" spans="1:26" s="1" customFormat="1" ht="49.5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 t="s">
        <v>949</v>
      </c>
      <c r="H1" s="12" t="s">
        <v>698</v>
      </c>
      <c r="I1" s="12" t="s">
        <v>951</v>
      </c>
      <c r="J1" s="12" t="s">
        <v>1296</v>
      </c>
      <c r="K1" s="12" t="s">
        <v>1385</v>
      </c>
      <c r="L1" s="12" t="s">
        <v>1386</v>
      </c>
      <c r="M1" s="13" t="s">
        <v>1185</v>
      </c>
      <c r="N1" s="12" t="s">
        <v>918</v>
      </c>
      <c r="O1" s="14" t="s">
        <v>447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/>
    </row>
    <row r="2" spans="1:26" x14ac:dyDescent="0.25">
      <c r="A2" s="16" t="s">
        <v>909</v>
      </c>
      <c r="B2" s="17">
        <v>40833</v>
      </c>
      <c r="C2" s="16" t="s">
        <v>1135</v>
      </c>
      <c r="D2" s="16">
        <v>570</v>
      </c>
      <c r="E2" s="16" t="s">
        <v>947</v>
      </c>
      <c r="F2" s="16" t="s">
        <v>1191</v>
      </c>
      <c r="G2" s="16" t="s">
        <v>696</v>
      </c>
      <c r="H2" s="16"/>
      <c r="I2" s="16"/>
      <c r="J2" s="16"/>
      <c r="K2" s="16"/>
      <c r="L2" s="16"/>
      <c r="M2" s="16">
        <f>'CPS &gt; Bq'!$I$9*$D2^2+'CPS &gt; Bq'!$J$9*$D2+'CPS &gt; Bq'!$K$9</f>
        <v>3932.9429999999998</v>
      </c>
      <c r="N2" s="16" t="str">
        <f>A2</f>
        <v>DBP-08-01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x14ac:dyDescent="0.25">
      <c r="A3" s="16" t="s">
        <v>910</v>
      </c>
      <c r="B3" s="17">
        <v>40833</v>
      </c>
      <c r="C3" s="16" t="s">
        <v>1135</v>
      </c>
      <c r="D3" s="16">
        <v>5000</v>
      </c>
      <c r="E3" s="16" t="s">
        <v>947</v>
      </c>
      <c r="F3" s="16" t="s">
        <v>1191</v>
      </c>
      <c r="G3" s="16" t="s">
        <v>696</v>
      </c>
      <c r="H3" s="16"/>
      <c r="I3" s="16"/>
      <c r="J3" s="16"/>
      <c r="K3" s="16"/>
      <c r="L3" s="16"/>
      <c r="M3" s="16">
        <f>'CPS &gt; Bq'!$I$9*$D3^2+'CPS &gt; Bq'!$J$9*$D3+'CPS &gt; Bq'!$K$9</f>
        <v>36714.5</v>
      </c>
      <c r="N3" s="16" t="str">
        <f t="shared" ref="N3:N18" si="0">A3</f>
        <v>DBP-08-02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6" x14ac:dyDescent="0.25">
      <c r="A4" s="16" t="s">
        <v>911</v>
      </c>
      <c r="B4" s="17">
        <v>40833</v>
      </c>
      <c r="C4" s="16" t="s">
        <v>1135</v>
      </c>
      <c r="D4" s="16">
        <v>2503</v>
      </c>
      <c r="E4" s="16" t="s">
        <v>947</v>
      </c>
      <c r="F4" s="16" t="s">
        <v>1191</v>
      </c>
      <c r="G4" s="16" t="s">
        <v>696</v>
      </c>
      <c r="H4" s="16">
        <v>16445</v>
      </c>
      <c r="I4" s="16">
        <v>83229</v>
      </c>
      <c r="J4" s="16"/>
      <c r="K4" s="16"/>
      <c r="L4" s="16"/>
      <c r="M4" s="16">
        <f>'CPS &gt; Bq'!$I$9*$D4^2+'CPS &gt; Bq'!$J$9*$D4+'CPS &gt; Bq'!$K$9</f>
        <v>17754.279599999998</v>
      </c>
      <c r="N4" s="16" t="str">
        <f t="shared" si="0"/>
        <v>DBP-08-03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6" x14ac:dyDescent="0.25">
      <c r="A5" s="16" t="s">
        <v>1196</v>
      </c>
      <c r="B5" s="17">
        <v>40833</v>
      </c>
      <c r="C5" s="16" t="s">
        <v>1135</v>
      </c>
      <c r="D5" s="16">
        <v>1073</v>
      </c>
      <c r="E5" s="16" t="s">
        <v>947</v>
      </c>
      <c r="F5" s="16" t="s">
        <v>1191</v>
      </c>
      <c r="G5" s="16" t="s">
        <v>696</v>
      </c>
      <c r="H5" s="16"/>
      <c r="I5" s="16"/>
      <c r="J5" s="16"/>
      <c r="K5" s="16"/>
      <c r="L5" s="16"/>
      <c r="M5" s="16">
        <f>'CPS &gt; Bq'!$I$9*$D5^2+'CPS &gt; Bq'!$J$9*$D5+'CPS &gt; Bq'!$K$9</f>
        <v>7457.5645999999997</v>
      </c>
      <c r="N5" s="16" t="str">
        <f t="shared" si="0"/>
        <v>DBP-08-04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6" x14ac:dyDescent="0.25">
      <c r="A6" s="16" t="s">
        <v>1197</v>
      </c>
      <c r="B6" s="17">
        <v>40833</v>
      </c>
      <c r="C6" s="16" t="s">
        <v>1135</v>
      </c>
      <c r="D6" s="16">
        <v>1146</v>
      </c>
      <c r="E6" s="16" t="s">
        <v>947</v>
      </c>
      <c r="F6" s="16" t="s">
        <v>1191</v>
      </c>
      <c r="G6" s="16" t="s">
        <v>696</v>
      </c>
      <c r="H6" s="16">
        <v>16496</v>
      </c>
      <c r="I6" s="16">
        <v>83229</v>
      </c>
      <c r="J6" s="16"/>
      <c r="K6" s="16"/>
      <c r="L6" s="16"/>
      <c r="M6" s="16">
        <f>'CPS &gt; Bq'!$I$9*$D6^2+'CPS &gt; Bq'!$J$9*$D6+'CPS &gt; Bq'!$K$9</f>
        <v>7973.295000000001</v>
      </c>
      <c r="N6" s="16" t="str">
        <f t="shared" si="0"/>
        <v>DBP-08-05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6" x14ac:dyDescent="0.25">
      <c r="A7" s="16" t="s">
        <v>1413</v>
      </c>
      <c r="B7" s="17">
        <v>40833</v>
      </c>
      <c r="C7" s="16" t="s">
        <v>1135</v>
      </c>
      <c r="D7" s="16">
        <v>2500</v>
      </c>
      <c r="E7" s="16" t="s">
        <v>947</v>
      </c>
      <c r="F7" s="16" t="s">
        <v>1191</v>
      </c>
      <c r="G7" s="16" t="s">
        <v>696</v>
      </c>
      <c r="H7" s="16">
        <v>16444</v>
      </c>
      <c r="I7" s="16">
        <v>83230</v>
      </c>
      <c r="J7" s="16"/>
      <c r="K7" s="16"/>
      <c r="L7" s="16"/>
      <c r="M7" s="16">
        <f>'CPS &gt; Bq'!$I$9*$D7^2+'CPS &gt; Bq'!$J$9*$D7+'CPS &gt; Bq'!$K$9</f>
        <v>17732.25</v>
      </c>
      <c r="N7" s="16" t="str">
        <f t="shared" si="0"/>
        <v>DBP-08-06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6" x14ac:dyDescent="0.25">
      <c r="A8" s="16" t="s">
        <v>1414</v>
      </c>
      <c r="B8" s="17">
        <v>40833</v>
      </c>
      <c r="C8" s="16" t="s">
        <v>1135</v>
      </c>
      <c r="D8" s="16">
        <v>3408</v>
      </c>
      <c r="E8" s="16" t="s">
        <v>947</v>
      </c>
      <c r="F8" s="16" t="s">
        <v>1191</v>
      </c>
      <c r="G8" s="16" t="s">
        <v>696</v>
      </c>
      <c r="H8" s="16"/>
      <c r="I8" s="16"/>
      <c r="J8" s="16"/>
      <c r="K8" s="16"/>
      <c r="L8" s="16"/>
      <c r="M8" s="16">
        <f>'CPS &gt; Bq'!$I$9*$D8^2+'CPS &gt; Bq'!$J$9*$D8+'CPS &gt; Bq'!$K$9</f>
        <v>24482.049600000002</v>
      </c>
      <c r="N8" s="16" t="str">
        <f t="shared" si="0"/>
        <v>DBP-08-07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6" x14ac:dyDescent="0.25">
      <c r="A9" s="16" t="s">
        <v>1415</v>
      </c>
      <c r="B9" s="17">
        <v>40833</v>
      </c>
      <c r="C9" s="16" t="s">
        <v>1135</v>
      </c>
      <c r="D9" s="16">
        <v>1221</v>
      </c>
      <c r="E9" s="16" t="s">
        <v>947</v>
      </c>
      <c r="F9" s="16" t="s">
        <v>1191</v>
      </c>
      <c r="G9" s="16" t="s">
        <v>696</v>
      </c>
      <c r="H9" s="16"/>
      <c r="I9" s="16"/>
      <c r="J9" s="16"/>
      <c r="K9" s="16"/>
      <c r="L9" s="16"/>
      <c r="M9" s="16">
        <f>'CPS &gt; Bq'!$I$9*$D9^2+'CPS &gt; Bq'!$J$9*$D9+'CPS &gt; Bq'!$K$9</f>
        <v>8504.2649999999994</v>
      </c>
      <c r="N9" s="16" t="str">
        <f t="shared" si="0"/>
        <v>DBP-08-08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6" x14ac:dyDescent="0.25">
      <c r="A10" s="16" t="s">
        <v>1416</v>
      </c>
      <c r="B10" s="17">
        <v>40833</v>
      </c>
      <c r="C10" s="16" t="s">
        <v>1135</v>
      </c>
      <c r="D10" s="16"/>
      <c r="E10" s="16" t="s">
        <v>947</v>
      </c>
      <c r="F10" s="16" t="s">
        <v>1191</v>
      </c>
      <c r="G10" s="16" t="s">
        <v>696</v>
      </c>
      <c r="H10" s="16"/>
      <c r="I10" s="16"/>
      <c r="J10" s="16" t="s">
        <v>1240</v>
      </c>
      <c r="K10" s="16"/>
      <c r="L10" s="16"/>
      <c r="M10" s="164">
        <v>6690</v>
      </c>
      <c r="N10" s="16" t="str">
        <f t="shared" si="0"/>
        <v>DBP-08-09</v>
      </c>
      <c r="O10" s="16" t="s">
        <v>681</v>
      </c>
      <c r="P10" s="16">
        <v>7.3599999999999999E-2</v>
      </c>
      <c r="Q10" s="21">
        <v>2930</v>
      </c>
      <c r="R10" s="22">
        <v>6132.4</v>
      </c>
      <c r="S10" s="22">
        <v>26.32</v>
      </c>
      <c r="T10" s="22">
        <v>6694.9</v>
      </c>
      <c r="U10" s="22">
        <v>23.99</v>
      </c>
      <c r="V10" s="22">
        <v>6667.9</v>
      </c>
      <c r="W10" s="22">
        <v>23.98</v>
      </c>
      <c r="X10" s="22">
        <v>6041.9</v>
      </c>
      <c r="Y10" s="22">
        <v>29.47</v>
      </c>
    </row>
    <row r="11" spans="1:26" x14ac:dyDescent="0.25">
      <c r="A11" s="16" t="s">
        <v>1417</v>
      </c>
      <c r="B11" s="17">
        <v>40833</v>
      </c>
      <c r="C11" s="16" t="s">
        <v>1135</v>
      </c>
      <c r="D11" s="16">
        <v>930</v>
      </c>
      <c r="E11" s="16" t="s">
        <v>947</v>
      </c>
      <c r="F11" s="16" t="s">
        <v>1191</v>
      </c>
      <c r="G11" s="16" t="s">
        <v>696</v>
      </c>
      <c r="H11" s="16"/>
      <c r="I11" s="16"/>
      <c r="J11" s="16"/>
      <c r="K11" s="16"/>
      <c r="L11" s="16"/>
      <c r="M11" s="16">
        <f>'CPS &gt; Bq'!$I$9*$D11^2+'CPS &gt; Bq'!$J$9*$D11+'CPS &gt; Bq'!$K$9</f>
        <v>6450.3869999999997</v>
      </c>
      <c r="N11" s="16" t="str">
        <f t="shared" si="0"/>
        <v>DBP-08-10</v>
      </c>
      <c r="O11" s="16"/>
      <c r="P11" s="16"/>
      <c r="Q11" s="19"/>
      <c r="R11" s="19"/>
      <c r="S11" s="19"/>
      <c r="T11" s="19"/>
      <c r="U11" s="19"/>
      <c r="V11" s="19"/>
      <c r="W11" s="19"/>
      <c r="X11" s="19"/>
      <c r="Y11" s="19"/>
    </row>
    <row r="12" spans="1:26" x14ac:dyDescent="0.25">
      <c r="A12" s="16" t="s">
        <v>956</v>
      </c>
      <c r="B12" s="17">
        <v>40833</v>
      </c>
      <c r="C12" s="16" t="s">
        <v>1135</v>
      </c>
      <c r="D12" s="16"/>
      <c r="E12" s="16" t="s">
        <v>947</v>
      </c>
      <c r="F12" s="16" t="s">
        <v>1191</v>
      </c>
      <c r="G12" s="16" t="s">
        <v>696</v>
      </c>
      <c r="H12" s="16"/>
      <c r="I12" s="16"/>
      <c r="J12" s="16" t="s">
        <v>1240</v>
      </c>
      <c r="K12" s="16"/>
      <c r="L12" s="16"/>
      <c r="M12" s="164">
        <v>3420</v>
      </c>
      <c r="N12" s="16" t="str">
        <f t="shared" si="0"/>
        <v>DBP-08-11</v>
      </c>
      <c r="O12" s="16" t="s">
        <v>674</v>
      </c>
      <c r="P12" s="16">
        <v>9.4E-2</v>
      </c>
      <c r="Q12" s="21">
        <v>59287</v>
      </c>
      <c r="R12" s="22">
        <v>2476.6</v>
      </c>
      <c r="S12" s="22">
        <v>23.99</v>
      </c>
      <c r="T12" s="22">
        <v>3416.4</v>
      </c>
      <c r="U12" s="22">
        <v>23.51</v>
      </c>
      <c r="V12" s="22">
        <v>3331.3</v>
      </c>
      <c r="W12" s="22">
        <v>23.65</v>
      </c>
      <c r="X12" s="22">
        <v>3192.6</v>
      </c>
      <c r="Y12" s="22">
        <v>24.14</v>
      </c>
    </row>
    <row r="13" spans="1:26" x14ac:dyDescent="0.25">
      <c r="A13" s="16" t="s">
        <v>1198</v>
      </c>
      <c r="B13" s="17">
        <v>40833</v>
      </c>
      <c r="C13" s="16" t="s">
        <v>1135</v>
      </c>
      <c r="D13" s="16">
        <v>3642</v>
      </c>
      <c r="E13" s="16" t="s">
        <v>947</v>
      </c>
      <c r="F13" s="16" t="s">
        <v>1191</v>
      </c>
      <c r="G13" s="16" t="s">
        <v>696</v>
      </c>
      <c r="H13" s="16"/>
      <c r="I13" s="16"/>
      <c r="J13" s="16"/>
      <c r="K13" s="16"/>
      <c r="L13" s="16"/>
      <c r="M13" s="16">
        <f>'CPS &gt; Bq'!$I$9*$D13^2+'CPS &gt; Bq'!$J$9*$D13+'CPS &gt; Bq'!$K$9</f>
        <v>26248.258200000004</v>
      </c>
      <c r="N13" s="16" t="str">
        <f t="shared" si="0"/>
        <v>DBP-08-12</v>
      </c>
      <c r="O13" s="16"/>
      <c r="P13" s="16"/>
      <c r="Q13" s="19"/>
      <c r="R13" s="19"/>
      <c r="S13" s="19"/>
      <c r="T13" s="19"/>
      <c r="U13" s="19"/>
      <c r="V13" s="19"/>
      <c r="W13" s="19"/>
      <c r="X13" s="19"/>
      <c r="Y13" s="19"/>
    </row>
    <row r="14" spans="1:26" x14ac:dyDescent="0.25">
      <c r="A14" s="16" t="s">
        <v>1199</v>
      </c>
      <c r="B14" s="17">
        <v>40833</v>
      </c>
      <c r="C14" s="16" t="s">
        <v>1135</v>
      </c>
      <c r="D14" s="16">
        <v>2621</v>
      </c>
      <c r="E14" s="16" t="s">
        <v>947</v>
      </c>
      <c r="F14" s="16" t="s">
        <v>1191</v>
      </c>
      <c r="G14" s="16" t="s">
        <v>696</v>
      </c>
      <c r="H14" s="16"/>
      <c r="I14" s="16"/>
      <c r="J14" s="16"/>
      <c r="K14" s="16"/>
      <c r="L14" s="16"/>
      <c r="M14" s="16">
        <f>'CPS &gt; Bq'!$I$9*$D14^2+'CPS &gt; Bq'!$J$9*$D14+'CPS &gt; Bq'!$K$9</f>
        <v>18622.205000000002</v>
      </c>
      <c r="N14" s="16" t="str">
        <f t="shared" si="0"/>
        <v>DBP-08-13</v>
      </c>
      <c r="O14" s="16"/>
      <c r="P14" s="16"/>
      <c r="Q14" s="19"/>
      <c r="R14" s="19"/>
      <c r="S14" s="19"/>
      <c r="T14" s="19"/>
      <c r="U14" s="19"/>
      <c r="V14" s="19"/>
      <c r="W14" s="19"/>
      <c r="X14" s="19"/>
      <c r="Y14" s="19"/>
    </row>
    <row r="15" spans="1:26" x14ac:dyDescent="0.25">
      <c r="A15" s="16" t="s">
        <v>1200</v>
      </c>
      <c r="B15" s="17">
        <v>40833</v>
      </c>
      <c r="C15" s="16" t="s">
        <v>1135</v>
      </c>
      <c r="D15" s="16">
        <v>999</v>
      </c>
      <c r="E15" s="16" t="s">
        <v>947</v>
      </c>
      <c r="F15" s="16" t="s">
        <v>1191</v>
      </c>
      <c r="G15" s="16" t="s">
        <v>696</v>
      </c>
      <c r="H15" s="16"/>
      <c r="I15" s="16"/>
      <c r="J15" s="16"/>
      <c r="K15" s="16"/>
      <c r="L15" s="16"/>
      <c r="M15" s="16">
        <f>'CPS &gt; Bq'!$I$9*$D15^2+'CPS &gt; Bq'!$J$9*$D15+'CPS &gt; Bq'!$K$9</f>
        <v>6935.8572000000004</v>
      </c>
      <c r="N15" s="16" t="str">
        <f t="shared" si="0"/>
        <v>DBP-08-14</v>
      </c>
      <c r="O15" s="16"/>
      <c r="P15" s="16"/>
      <c r="Q15" s="19"/>
      <c r="R15" s="19"/>
      <c r="S15" s="19"/>
      <c r="T15" s="19"/>
      <c r="U15" s="19"/>
      <c r="V15" s="19"/>
      <c r="W15" s="19"/>
      <c r="X15" s="19"/>
      <c r="Y15" s="19"/>
    </row>
    <row r="16" spans="1:26" x14ac:dyDescent="0.25">
      <c r="A16" s="16" t="s">
        <v>1201</v>
      </c>
      <c r="B16" s="17">
        <v>40833</v>
      </c>
      <c r="C16" s="16" t="s">
        <v>1135</v>
      </c>
      <c r="D16" s="16"/>
      <c r="E16" s="16" t="s">
        <v>947</v>
      </c>
      <c r="F16" s="16" t="s">
        <v>1191</v>
      </c>
      <c r="G16" s="16" t="s">
        <v>696</v>
      </c>
      <c r="H16" s="16"/>
      <c r="I16" s="16"/>
      <c r="J16" s="16" t="s">
        <v>1240</v>
      </c>
      <c r="K16" s="16"/>
      <c r="L16" s="16"/>
      <c r="M16" s="164">
        <v>2120</v>
      </c>
      <c r="N16" s="16" t="str">
        <f t="shared" si="0"/>
        <v>DBP-08-15</v>
      </c>
      <c r="O16" s="16" t="s">
        <v>449</v>
      </c>
      <c r="P16" s="16">
        <v>0.38240000000000002</v>
      </c>
      <c r="Q16" s="21">
        <v>10585</v>
      </c>
      <c r="R16" s="22">
        <v>1654.8</v>
      </c>
      <c r="S16" s="22">
        <v>25.96</v>
      </c>
      <c r="T16" s="22">
        <v>2119.1999999999998</v>
      </c>
      <c r="U16" s="22">
        <v>23.89</v>
      </c>
      <c r="V16" s="22">
        <v>2043.1</v>
      </c>
      <c r="W16" s="22">
        <v>23.92</v>
      </c>
      <c r="X16" s="22">
        <v>1939.4</v>
      </c>
      <c r="Y16" s="22">
        <v>27.02</v>
      </c>
    </row>
    <row r="17" spans="1:25" x14ac:dyDescent="0.25">
      <c r="A17" s="16" t="s">
        <v>1202</v>
      </c>
      <c r="B17" s="17">
        <v>40833</v>
      </c>
      <c r="C17" s="16" t="s">
        <v>1135</v>
      </c>
      <c r="D17" s="16">
        <v>5300</v>
      </c>
      <c r="E17" s="16" t="s">
        <v>947</v>
      </c>
      <c r="F17" s="16" t="s">
        <v>1191</v>
      </c>
      <c r="G17" s="16" t="s">
        <v>696</v>
      </c>
      <c r="H17" s="16"/>
      <c r="I17" s="16"/>
      <c r="J17" s="16"/>
      <c r="K17" s="16"/>
      <c r="L17" s="16"/>
      <c r="M17" s="16">
        <f>'CPS &gt; Bq'!$I$9*$D17^2+'CPS &gt; Bq'!$J$9*$D17+'CPS &gt; Bq'!$K$9</f>
        <v>39076.370000000003</v>
      </c>
      <c r="N17" s="16" t="str">
        <f t="shared" si="0"/>
        <v>DBP-08-16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x14ac:dyDescent="0.25">
      <c r="A18" s="16" t="s">
        <v>1203</v>
      </c>
      <c r="B18" s="17">
        <v>40833</v>
      </c>
      <c r="C18" s="16" t="s">
        <v>1135</v>
      </c>
      <c r="D18" s="16">
        <v>600</v>
      </c>
      <c r="E18" s="16" t="s">
        <v>947</v>
      </c>
      <c r="F18" s="16" t="s">
        <v>1191</v>
      </c>
      <c r="G18" s="16" t="s">
        <v>696</v>
      </c>
      <c r="H18" s="16"/>
      <c r="I18" s="16"/>
      <c r="J18" s="16"/>
      <c r="K18" s="16"/>
      <c r="L18" s="16"/>
      <c r="M18" s="16">
        <f>'CPS &gt; Bq'!$I$9*$D18^2+'CPS &gt; Bq'!$J$9*$D18+'CPS &gt; Bq'!$K$9</f>
        <v>4141.74</v>
      </c>
      <c r="N18" s="16" t="str">
        <f t="shared" si="0"/>
        <v>DBP-08-17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7"/>
  <sheetViews>
    <sheetView workbookViewId="0"/>
  </sheetViews>
  <sheetFormatPr defaultColWidth="8.85546875" defaultRowHeight="15" x14ac:dyDescent="0.25"/>
  <cols>
    <col min="1" max="1" width="12" customWidth="1"/>
    <col min="3" max="3" width="10.42578125" customWidth="1"/>
    <col min="5" max="5" width="28.7109375" customWidth="1"/>
    <col min="6" max="6" width="24.140625" customWidth="1"/>
    <col min="11" max="11" width="13.7109375" customWidth="1"/>
    <col min="12" max="12" width="14" customWidth="1"/>
    <col min="13" max="14" width="14.140625" customWidth="1"/>
    <col min="15" max="16" width="12.42578125" customWidth="1"/>
  </cols>
  <sheetData>
    <row r="1" spans="1:26" s="1" customFormat="1" ht="42" customHeight="1" x14ac:dyDescent="0.25">
      <c r="A1" s="12" t="s">
        <v>1081</v>
      </c>
      <c r="B1" s="12" t="s">
        <v>1132</v>
      </c>
      <c r="C1" s="12" t="s">
        <v>1133</v>
      </c>
      <c r="D1" s="12" t="s">
        <v>1136</v>
      </c>
      <c r="E1" s="12" t="s">
        <v>1105</v>
      </c>
      <c r="F1" s="12" t="s">
        <v>1484</v>
      </c>
      <c r="G1" s="12"/>
      <c r="H1" s="12"/>
      <c r="I1" s="12"/>
      <c r="J1" s="12" t="s">
        <v>1294</v>
      </c>
      <c r="K1" s="12" t="s">
        <v>1385</v>
      </c>
      <c r="L1" s="12" t="s">
        <v>1386</v>
      </c>
      <c r="M1" s="13" t="s">
        <v>1185</v>
      </c>
      <c r="N1" s="13" t="s">
        <v>918</v>
      </c>
      <c r="O1" s="14" t="s">
        <v>966</v>
      </c>
      <c r="P1" s="14" t="s">
        <v>172</v>
      </c>
      <c r="Q1" s="14" t="s">
        <v>1482</v>
      </c>
      <c r="R1" s="15" t="s">
        <v>1483</v>
      </c>
      <c r="S1" s="15" t="s">
        <v>1186</v>
      </c>
      <c r="T1" s="15" t="s">
        <v>1187</v>
      </c>
      <c r="U1" s="15" t="s">
        <v>1188</v>
      </c>
      <c r="V1" s="15" t="s">
        <v>1189</v>
      </c>
      <c r="W1" s="15" t="s">
        <v>950</v>
      </c>
      <c r="X1" s="15" t="s">
        <v>1193</v>
      </c>
      <c r="Y1" s="15" t="s">
        <v>1194</v>
      </c>
      <c r="Z1" s="8"/>
    </row>
    <row r="2" spans="1:26" x14ac:dyDescent="0.25">
      <c r="A2" s="16" t="s">
        <v>1205</v>
      </c>
      <c r="B2" s="17">
        <v>40831</v>
      </c>
      <c r="C2" s="16" t="s">
        <v>1134</v>
      </c>
      <c r="D2" s="16">
        <v>1600</v>
      </c>
      <c r="E2" s="16" t="s">
        <v>925</v>
      </c>
      <c r="F2" s="16"/>
      <c r="G2" s="12" t="s">
        <v>696</v>
      </c>
      <c r="H2" s="16">
        <v>16449</v>
      </c>
      <c r="I2" s="16">
        <v>83206</v>
      </c>
      <c r="J2" s="16" t="s">
        <v>1240</v>
      </c>
      <c r="K2" s="16"/>
      <c r="L2" s="16"/>
      <c r="M2" s="16">
        <f>'CPS &gt; Bq'!$I$9*$D2^2+'CPS &gt; Bq'!$J$9*$D2+'CPS &gt; Bq'!$K$9</f>
        <v>11204.64</v>
      </c>
      <c r="N2" s="18" t="str">
        <f>A2</f>
        <v>DBP 09 01</v>
      </c>
      <c r="O2" s="19" t="s">
        <v>667</v>
      </c>
      <c r="P2" s="19">
        <v>9.1000000000000004E-3</v>
      </c>
      <c r="Q2" s="21">
        <v>2874</v>
      </c>
      <c r="R2" s="22">
        <v>9065.1</v>
      </c>
      <c r="S2" s="22">
        <v>25.8</v>
      </c>
      <c r="T2" s="22">
        <v>9548.2999999999993</v>
      </c>
      <c r="U2" s="22">
        <v>23.82</v>
      </c>
      <c r="V2" s="22">
        <v>9523.7000000000007</v>
      </c>
      <c r="W2" s="22">
        <v>23.89</v>
      </c>
      <c r="X2" s="22">
        <v>9307.7000000000007</v>
      </c>
      <c r="Y2" s="22">
        <v>26.73</v>
      </c>
    </row>
    <row r="3" spans="1:26" x14ac:dyDescent="0.25">
      <c r="A3" s="108" t="s">
        <v>1206</v>
      </c>
      <c r="B3" s="109">
        <v>40831</v>
      </c>
      <c r="C3" s="108" t="s">
        <v>1134</v>
      </c>
      <c r="D3" s="108">
        <v>2800</v>
      </c>
      <c r="E3" s="108" t="s">
        <v>925</v>
      </c>
      <c r="F3" s="108" t="s">
        <v>925</v>
      </c>
      <c r="G3" s="110" t="s">
        <v>696</v>
      </c>
      <c r="H3" s="108">
        <v>16450</v>
      </c>
      <c r="I3" s="108">
        <v>83207</v>
      </c>
      <c r="J3" s="108" t="s">
        <v>1240</v>
      </c>
      <c r="K3" s="108"/>
      <c r="L3" s="108"/>
      <c r="M3" s="16">
        <f>'CPS &gt; Bq'!$I$9*$D3^2+'CPS &gt; Bq'!$J$9*$D3+'CPS &gt; Bq'!$K$9</f>
        <v>19944.12</v>
      </c>
      <c r="N3" s="111" t="str">
        <f t="shared" ref="N3:N37" si="0">A3</f>
        <v>DBP 09 02</v>
      </c>
      <c r="O3" s="124" t="s">
        <v>663</v>
      </c>
      <c r="P3" s="124">
        <v>3.8999999999999998E-3</v>
      </c>
      <c r="Q3" s="118">
        <v>2288</v>
      </c>
      <c r="R3" s="119">
        <v>15538</v>
      </c>
      <c r="S3" s="119">
        <v>25.16</v>
      </c>
      <c r="T3" s="119">
        <v>18368</v>
      </c>
      <c r="U3" s="119">
        <v>23.71</v>
      </c>
      <c r="V3" s="119">
        <v>17637</v>
      </c>
      <c r="W3" s="119">
        <v>23.8</v>
      </c>
      <c r="X3" s="119">
        <v>16766</v>
      </c>
      <c r="Y3" s="119">
        <v>25.13</v>
      </c>
    </row>
    <row r="4" spans="1:26" x14ac:dyDescent="0.25">
      <c r="A4" s="16" t="s">
        <v>1207</v>
      </c>
      <c r="B4" s="17">
        <v>40831</v>
      </c>
      <c r="C4" s="16" t="s">
        <v>1134</v>
      </c>
      <c r="D4" s="16">
        <v>700</v>
      </c>
      <c r="E4" s="16" t="s">
        <v>925</v>
      </c>
      <c r="F4" s="16"/>
      <c r="G4" s="12" t="s">
        <v>696</v>
      </c>
      <c r="H4" s="16">
        <v>16452</v>
      </c>
      <c r="I4" s="16">
        <v>83211</v>
      </c>
      <c r="J4" s="16"/>
      <c r="K4" s="16"/>
      <c r="L4" s="16"/>
      <c r="M4" s="16">
        <f>'CPS &gt; Bq'!$I$9*$D4^2+'CPS &gt; Bq'!$J$9*$D4+'CPS &gt; Bq'!$K$9</f>
        <v>4839.03</v>
      </c>
      <c r="N4" s="18" t="str">
        <f t="shared" si="0"/>
        <v>DBP 09 03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6" x14ac:dyDescent="0.25">
      <c r="A5" s="16" t="s">
        <v>1208</v>
      </c>
      <c r="B5" s="17">
        <v>40831</v>
      </c>
      <c r="C5" s="16" t="s">
        <v>1134</v>
      </c>
      <c r="D5" s="16">
        <v>700</v>
      </c>
      <c r="E5" s="16" t="s">
        <v>925</v>
      </c>
      <c r="F5" s="16"/>
      <c r="G5" s="12" t="s">
        <v>696</v>
      </c>
      <c r="H5" s="16">
        <v>16447</v>
      </c>
      <c r="I5" s="16">
        <v>83231</v>
      </c>
      <c r="J5" s="16"/>
      <c r="K5" s="16"/>
      <c r="L5" s="16"/>
      <c r="M5" s="16">
        <f>'CPS &gt; Bq'!$I$9*$D5^2+'CPS &gt; Bq'!$J$9*$D5+'CPS &gt; Bq'!$K$9</f>
        <v>4839.03</v>
      </c>
      <c r="N5" s="18" t="str">
        <f t="shared" si="0"/>
        <v>DBP 09 04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6" x14ac:dyDescent="0.25">
      <c r="A6" s="16" t="s">
        <v>1209</v>
      </c>
      <c r="B6" s="17">
        <v>40831</v>
      </c>
      <c r="C6" s="16" t="s">
        <v>1134</v>
      </c>
      <c r="D6" s="16">
        <v>740</v>
      </c>
      <c r="E6" s="16" t="s">
        <v>925</v>
      </c>
      <c r="F6" s="16"/>
      <c r="G6" s="12" t="s">
        <v>696</v>
      </c>
      <c r="H6" s="16">
        <v>16448</v>
      </c>
      <c r="I6" s="16">
        <v>83228</v>
      </c>
      <c r="J6" s="16"/>
      <c r="K6" s="16"/>
      <c r="L6" s="16"/>
      <c r="M6" s="16">
        <f>'CPS &gt; Bq'!$I$9*$D6^2+'CPS &gt; Bq'!$J$9*$D6+'CPS &gt; Bq'!$K$9</f>
        <v>5118.5060000000003</v>
      </c>
      <c r="N6" s="18" t="str">
        <f t="shared" si="0"/>
        <v>DBP 09 05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6" x14ac:dyDescent="0.25">
      <c r="A7" s="16" t="s">
        <v>1210</v>
      </c>
      <c r="B7" s="17">
        <v>40831</v>
      </c>
      <c r="C7" s="16" t="s">
        <v>1134</v>
      </c>
      <c r="D7" s="16">
        <v>1000</v>
      </c>
      <c r="E7" s="16" t="s">
        <v>925</v>
      </c>
      <c r="F7" s="16"/>
      <c r="G7" s="12" t="s">
        <v>696</v>
      </c>
      <c r="H7" s="16">
        <v>16440</v>
      </c>
      <c r="I7" s="16">
        <v>83229</v>
      </c>
      <c r="J7" s="16"/>
      <c r="K7" s="16"/>
      <c r="L7" s="16"/>
      <c r="M7" s="16">
        <f>'CPS &gt; Bq'!$I$9*$D7^2+'CPS &gt; Bq'!$J$9*$D7+'CPS &gt; Bq'!$K$9</f>
        <v>6942.9000000000005</v>
      </c>
      <c r="N7" s="18" t="str">
        <f t="shared" si="0"/>
        <v>DBP 09 06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6" x14ac:dyDescent="0.25">
      <c r="A8" s="16" t="s">
        <v>1211</v>
      </c>
      <c r="B8" s="17">
        <v>40831</v>
      </c>
      <c r="C8" s="16" t="s">
        <v>1134</v>
      </c>
      <c r="D8" s="16">
        <v>750</v>
      </c>
      <c r="E8" s="16" t="s">
        <v>925</v>
      </c>
      <c r="F8" s="16"/>
      <c r="G8" s="12" t="s">
        <v>696</v>
      </c>
      <c r="H8" s="16">
        <v>16448</v>
      </c>
      <c r="I8" s="16">
        <v>83227</v>
      </c>
      <c r="J8" s="16"/>
      <c r="K8" s="16"/>
      <c r="L8" s="16"/>
      <c r="M8" s="16">
        <f>'CPS &gt; Bq'!$I$9*$D8^2+'CPS &gt; Bq'!$J$9*$D8+'CPS &gt; Bq'!$K$9</f>
        <v>5188.4250000000002</v>
      </c>
      <c r="N8" s="18" t="str">
        <f t="shared" si="0"/>
        <v>DBP 09 07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6" x14ac:dyDescent="0.25">
      <c r="A9" s="16" t="s">
        <v>1212</v>
      </c>
      <c r="B9" s="17">
        <v>40831</v>
      </c>
      <c r="C9" s="16" t="s">
        <v>1134</v>
      </c>
      <c r="D9" s="16">
        <v>235</v>
      </c>
      <c r="E9" s="16" t="s">
        <v>925</v>
      </c>
      <c r="F9" s="16"/>
      <c r="G9" s="12" t="s">
        <v>696</v>
      </c>
      <c r="H9" s="16">
        <v>16446</v>
      </c>
      <c r="I9" s="16">
        <v>83230</v>
      </c>
      <c r="J9" s="16"/>
      <c r="K9" s="16"/>
      <c r="L9" s="16"/>
      <c r="M9" s="16">
        <f>'CPS &gt; Bq'!$I$9*$D9^2+'CPS &gt; Bq'!$J$9*$D9+'CPS &gt; Bq'!$K$9</f>
        <v>1613.604</v>
      </c>
      <c r="N9" s="18" t="str">
        <f t="shared" si="0"/>
        <v>DBP 09 08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6" x14ac:dyDescent="0.25">
      <c r="A10" s="16" t="s">
        <v>1213</v>
      </c>
      <c r="B10" s="17">
        <v>40831</v>
      </c>
      <c r="C10" s="16" t="s">
        <v>1134</v>
      </c>
      <c r="D10" s="16">
        <v>4500</v>
      </c>
      <c r="E10" s="16" t="s">
        <v>925</v>
      </c>
      <c r="F10" s="16" t="s">
        <v>926</v>
      </c>
      <c r="G10" s="12" t="s">
        <v>696</v>
      </c>
      <c r="H10" s="16">
        <v>16444</v>
      </c>
      <c r="I10" s="16">
        <v>83229</v>
      </c>
      <c r="J10" s="16"/>
      <c r="K10" s="16"/>
      <c r="L10" s="16"/>
      <c r="M10" s="16">
        <f>'CPS &gt; Bq'!$I$9*$D10^2+'CPS &gt; Bq'!$J$9*$D10+'CPS &gt; Bq'!$K$9</f>
        <v>32818.050000000003</v>
      </c>
      <c r="N10" s="18" t="str">
        <f t="shared" si="0"/>
        <v>DBP 09 09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6" x14ac:dyDescent="0.25">
      <c r="A11" s="16" t="s">
        <v>1214</v>
      </c>
      <c r="B11" s="17">
        <v>40831</v>
      </c>
      <c r="C11" s="16" t="s">
        <v>1134</v>
      </c>
      <c r="D11" s="16">
        <v>4500</v>
      </c>
      <c r="E11" s="16" t="s">
        <v>925</v>
      </c>
      <c r="F11" s="16" t="s">
        <v>927</v>
      </c>
      <c r="G11" s="12" t="s">
        <v>696</v>
      </c>
      <c r="H11" s="16">
        <v>16444</v>
      </c>
      <c r="I11" s="16">
        <v>83229</v>
      </c>
      <c r="J11" s="16"/>
      <c r="K11" s="16"/>
      <c r="L11" s="16"/>
      <c r="M11" s="16">
        <f>'CPS &gt; Bq'!$I$9*$D11^2+'CPS &gt; Bq'!$J$9*$D11+'CPS &gt; Bq'!$K$9</f>
        <v>32818.050000000003</v>
      </c>
      <c r="N11" s="18" t="str">
        <f t="shared" si="0"/>
        <v>DBP 09 10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6" x14ac:dyDescent="0.25">
      <c r="A12" s="16" t="s">
        <v>1215</v>
      </c>
      <c r="B12" s="17">
        <v>40831</v>
      </c>
      <c r="C12" s="16" t="s">
        <v>1134</v>
      </c>
      <c r="D12" s="16">
        <v>1500</v>
      </c>
      <c r="E12" s="16" t="s">
        <v>925</v>
      </c>
      <c r="F12" s="16"/>
      <c r="G12" s="12"/>
      <c r="H12" s="16"/>
      <c r="I12" s="16"/>
      <c r="J12" s="16"/>
      <c r="K12" s="16"/>
      <c r="L12" s="16"/>
      <c r="M12" s="16">
        <f>'CPS &gt; Bq'!$I$9*$D12^2+'CPS &gt; Bq'!$J$9*$D12+'CPS &gt; Bq'!$K$9</f>
        <v>10489.35</v>
      </c>
      <c r="N12" s="18" t="str">
        <f t="shared" si="0"/>
        <v>DBP 09 11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6" x14ac:dyDescent="0.25">
      <c r="A13" s="16" t="s">
        <v>931</v>
      </c>
      <c r="B13" s="17">
        <v>40831</v>
      </c>
      <c r="C13" s="16" t="s">
        <v>1134</v>
      </c>
      <c r="D13" s="16">
        <v>13000</v>
      </c>
      <c r="E13" s="16" t="s">
        <v>925</v>
      </c>
      <c r="F13" s="16" t="s">
        <v>930</v>
      </c>
      <c r="G13" s="12" t="s">
        <v>696</v>
      </c>
      <c r="H13" s="16">
        <v>16448</v>
      </c>
      <c r="I13" s="16">
        <v>83236</v>
      </c>
      <c r="J13" s="16"/>
      <c r="K13" s="16"/>
      <c r="L13" s="16"/>
      <c r="M13" s="16">
        <f>'CPS &gt; Bq'!$I$9*$D13^2+'CPS &gt; Bq'!$J$9*$D13+'CPS &gt; Bq'!$K$9</f>
        <v>105857.7</v>
      </c>
      <c r="N13" s="18" t="str">
        <f t="shared" si="0"/>
        <v xml:space="preserve">DBP 09 12 </v>
      </c>
      <c r="O13" s="19" t="s">
        <v>666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6" x14ac:dyDescent="0.25">
      <c r="A14" s="16" t="s">
        <v>932</v>
      </c>
      <c r="B14" s="17"/>
      <c r="C14" s="16"/>
      <c r="D14" s="16"/>
      <c r="E14" s="16" t="s">
        <v>925</v>
      </c>
      <c r="F14" s="16" t="s">
        <v>933</v>
      </c>
      <c r="G14" s="12" t="s">
        <v>696</v>
      </c>
      <c r="H14" s="16">
        <v>16448</v>
      </c>
      <c r="I14" s="16">
        <v>83236</v>
      </c>
      <c r="J14" s="16"/>
      <c r="K14" s="16" t="s">
        <v>1240</v>
      </c>
      <c r="L14" s="16"/>
      <c r="M14" s="16">
        <f>'CPS &gt; Bq'!$I$9*$D14^2+'CPS &gt; Bq'!$J$9*$D14+'CPS &gt; Bq'!$K$9</f>
        <v>0</v>
      </c>
      <c r="N14" s="18" t="str">
        <f t="shared" si="0"/>
        <v>DBP 09 12</v>
      </c>
      <c r="O14" s="20"/>
      <c r="P14" s="20"/>
      <c r="Q14" s="21">
        <v>1530</v>
      </c>
      <c r="R14" s="22">
        <v>28331</v>
      </c>
      <c r="S14" s="22">
        <v>27.65</v>
      </c>
      <c r="T14" s="22">
        <v>156290</v>
      </c>
      <c r="U14" s="22">
        <v>23.51</v>
      </c>
      <c r="V14" s="22">
        <v>145650</v>
      </c>
      <c r="W14" s="22">
        <v>23.64</v>
      </c>
      <c r="X14" s="22">
        <v>123930</v>
      </c>
      <c r="Y14" s="22">
        <v>24.22</v>
      </c>
    </row>
    <row r="15" spans="1:26" x14ac:dyDescent="0.25">
      <c r="A15" s="16" t="s">
        <v>1432</v>
      </c>
      <c r="B15" s="17">
        <v>40831</v>
      </c>
      <c r="C15" s="16" t="s">
        <v>1134</v>
      </c>
      <c r="D15" s="16">
        <v>1300</v>
      </c>
      <c r="E15" s="16" t="s">
        <v>925</v>
      </c>
      <c r="F15" s="16"/>
      <c r="G15" s="12" t="s">
        <v>696</v>
      </c>
      <c r="H15" s="16">
        <v>16451</v>
      </c>
      <c r="I15" s="16">
        <v>83242</v>
      </c>
      <c r="J15" s="16"/>
      <c r="K15" s="16"/>
      <c r="L15" s="16"/>
      <c r="M15" s="16">
        <f>'CPS &gt; Bq'!$I$9*$D15^2+'CPS &gt; Bq'!$J$9*$D15+'CPS &gt; Bq'!$K$9</f>
        <v>9064.77</v>
      </c>
      <c r="N15" s="18" t="str">
        <f t="shared" si="0"/>
        <v>DBP 09 13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6" x14ac:dyDescent="0.25">
      <c r="A16" s="16" t="s">
        <v>1433</v>
      </c>
      <c r="B16" s="17">
        <v>40831</v>
      </c>
      <c r="C16" s="16" t="s">
        <v>1134</v>
      </c>
      <c r="D16" s="16">
        <v>420</v>
      </c>
      <c r="E16" s="16" t="s">
        <v>925</v>
      </c>
      <c r="F16" s="16"/>
      <c r="G16" s="12" t="s">
        <v>696</v>
      </c>
      <c r="H16" s="16">
        <v>16452</v>
      </c>
      <c r="I16" s="16">
        <v>83242</v>
      </c>
      <c r="J16" s="16"/>
      <c r="K16" s="16"/>
      <c r="L16" s="16"/>
      <c r="M16" s="16">
        <f>'CPS &gt; Bq'!$I$9*$D16^2+'CPS &gt; Bq'!$J$9*$D16+'CPS &gt; Bq'!$K$9</f>
        <v>2891.6579999999999</v>
      </c>
      <c r="N16" s="18" t="str">
        <f t="shared" si="0"/>
        <v>DBP 09 14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5">
      <c r="A17" s="16" t="s">
        <v>1434</v>
      </c>
      <c r="B17" s="17">
        <v>40831</v>
      </c>
      <c r="C17" s="16" t="s">
        <v>1134</v>
      </c>
      <c r="D17" s="16">
        <v>510</v>
      </c>
      <c r="E17" s="16" t="s">
        <v>925</v>
      </c>
      <c r="F17" s="16"/>
      <c r="G17" s="12" t="s">
        <v>696</v>
      </c>
      <c r="H17" s="16">
        <v>16447</v>
      </c>
      <c r="I17" s="16">
        <v>83213</v>
      </c>
      <c r="J17" s="16"/>
      <c r="K17" s="16"/>
      <c r="L17" s="16"/>
      <c r="M17" s="16">
        <f>'CPS &gt; Bq'!$I$9*$D17^2+'CPS &gt; Bq'!$J$9*$D17+'CPS &gt; Bq'!$K$9</f>
        <v>3515.8890000000001</v>
      </c>
      <c r="N17" s="18" t="str">
        <f t="shared" si="0"/>
        <v>DBP 09 15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x14ac:dyDescent="0.25">
      <c r="A18" s="16" t="s">
        <v>1435</v>
      </c>
      <c r="B18" s="17">
        <v>40831</v>
      </c>
      <c r="C18" s="16" t="s">
        <v>1134</v>
      </c>
      <c r="D18" s="16">
        <v>2300</v>
      </c>
      <c r="E18" s="16" t="s">
        <v>925</v>
      </c>
      <c r="F18" s="16"/>
      <c r="G18" s="12" t="s">
        <v>696</v>
      </c>
      <c r="H18" s="16">
        <v>16448</v>
      </c>
      <c r="I18" s="16">
        <v>83239</v>
      </c>
      <c r="J18" s="16"/>
      <c r="K18" s="16"/>
      <c r="L18" s="16"/>
      <c r="M18" s="16">
        <f>'CPS &gt; Bq'!$I$9*$D18^2+'CPS &gt; Bq'!$J$9*$D18+'CPS &gt; Bq'!$K$9</f>
        <v>16267.67</v>
      </c>
      <c r="N18" s="18" t="str">
        <f t="shared" si="0"/>
        <v>DBP 09 16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5">
      <c r="A19" s="16" t="s">
        <v>1436</v>
      </c>
      <c r="B19" s="17">
        <v>40831</v>
      </c>
      <c r="C19" s="16" t="s">
        <v>1134</v>
      </c>
      <c r="D19" s="16">
        <v>300</v>
      </c>
      <c r="E19" s="16" t="s">
        <v>925</v>
      </c>
      <c r="F19" s="16"/>
      <c r="G19" s="12" t="s">
        <v>696</v>
      </c>
      <c r="H19" s="16">
        <v>16448</v>
      </c>
      <c r="I19" s="16">
        <v>83238</v>
      </c>
      <c r="J19" s="16"/>
      <c r="K19" s="16"/>
      <c r="L19" s="16"/>
      <c r="M19" s="16">
        <f>'CPS &gt; Bq'!$I$9*$D19^2+'CPS &gt; Bq'!$J$9*$D19+'CPS &gt; Bq'!$K$9</f>
        <v>2061.87</v>
      </c>
      <c r="N19" s="18" t="str">
        <f t="shared" si="0"/>
        <v>DBP 09 17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x14ac:dyDescent="0.25">
      <c r="A20" s="16" t="s">
        <v>1437</v>
      </c>
      <c r="B20" s="17">
        <v>40831</v>
      </c>
      <c r="C20" s="16" t="s">
        <v>1134</v>
      </c>
      <c r="D20" s="16">
        <v>300</v>
      </c>
      <c r="E20" s="16" t="s">
        <v>925</v>
      </c>
      <c r="F20" s="16"/>
      <c r="G20" s="12" t="s">
        <v>696</v>
      </c>
      <c r="H20" s="16">
        <v>16449</v>
      </c>
      <c r="I20" s="16">
        <v>83239</v>
      </c>
      <c r="J20" s="16"/>
      <c r="K20" s="16"/>
      <c r="L20" s="16"/>
      <c r="M20" s="16">
        <f>'CPS &gt; Bq'!$I$9*$D20^2+'CPS &gt; Bq'!$J$9*$D20+'CPS &gt; Bq'!$K$9</f>
        <v>2061.87</v>
      </c>
      <c r="N20" s="18" t="str">
        <f t="shared" si="0"/>
        <v>DBP 09 18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x14ac:dyDescent="0.25">
      <c r="A21" s="16" t="s">
        <v>1438</v>
      </c>
      <c r="B21" s="17">
        <v>40831</v>
      </c>
      <c r="C21" s="16" t="s">
        <v>1134</v>
      </c>
      <c r="D21" s="16">
        <v>400</v>
      </c>
      <c r="E21" s="16" t="s">
        <v>925</v>
      </c>
      <c r="F21" s="16"/>
      <c r="G21" s="12" t="s">
        <v>696</v>
      </c>
      <c r="H21" s="16">
        <v>16445</v>
      </c>
      <c r="I21" s="16">
        <v>83238</v>
      </c>
      <c r="J21" s="16"/>
      <c r="K21" s="16"/>
      <c r="L21" s="16"/>
      <c r="M21" s="16">
        <f>'CPS &gt; Bq'!$I$9*$D21^2+'CPS &gt; Bq'!$J$9*$D21+'CPS &gt; Bq'!$K$9</f>
        <v>2753.16</v>
      </c>
      <c r="N21" s="18" t="str">
        <f t="shared" si="0"/>
        <v>DBP 09 19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x14ac:dyDescent="0.25">
      <c r="A22" s="16" t="s">
        <v>1217</v>
      </c>
      <c r="B22" s="17">
        <v>40831</v>
      </c>
      <c r="C22" s="16" t="s">
        <v>1134</v>
      </c>
      <c r="D22" s="16">
        <v>7000</v>
      </c>
      <c r="E22" s="16" t="s">
        <v>925</v>
      </c>
      <c r="F22" s="16" t="s">
        <v>925</v>
      </c>
      <c r="G22" s="12" t="s">
        <v>696</v>
      </c>
      <c r="H22" s="16">
        <v>16450</v>
      </c>
      <c r="I22" s="16">
        <v>83219</v>
      </c>
      <c r="J22" s="16" t="s">
        <v>1240</v>
      </c>
      <c r="K22" s="16"/>
      <c r="L22" s="16"/>
      <c r="M22" s="16">
        <f>'CPS &gt; Bq'!$I$9*$D22^2+'CPS &gt; Bq'!$J$9*$D22+'CPS &gt; Bq'!$K$9</f>
        <v>52800.3</v>
      </c>
      <c r="N22" s="18" t="str">
        <f t="shared" si="0"/>
        <v>DBP 09 20</v>
      </c>
      <c r="O22" s="20" t="s">
        <v>831</v>
      </c>
      <c r="P22" s="106">
        <v>0.12659999999999999</v>
      </c>
      <c r="Q22" s="21">
        <v>3590</v>
      </c>
      <c r="R22" s="22">
        <v>41438</v>
      </c>
      <c r="S22" s="22">
        <v>23.8</v>
      </c>
      <c r="T22" s="22">
        <v>49515</v>
      </c>
      <c r="U22" s="22">
        <v>23.52</v>
      </c>
      <c r="V22" s="22">
        <v>47880</v>
      </c>
      <c r="W22" s="22">
        <v>23.66</v>
      </c>
      <c r="X22" s="22">
        <v>44631</v>
      </c>
      <c r="Y22" s="22">
        <v>23.99</v>
      </c>
    </row>
    <row r="23" spans="1:25" x14ac:dyDescent="0.25">
      <c r="A23" s="16" t="s">
        <v>1228</v>
      </c>
      <c r="B23" s="17">
        <v>40831</v>
      </c>
      <c r="C23" s="16" t="s">
        <v>1134</v>
      </c>
      <c r="D23" s="16">
        <v>780</v>
      </c>
      <c r="E23" s="16" t="s">
        <v>925</v>
      </c>
      <c r="F23" s="16"/>
      <c r="G23" s="12" t="s">
        <v>696</v>
      </c>
      <c r="H23" s="16">
        <v>16451</v>
      </c>
      <c r="I23" s="16">
        <v>83242</v>
      </c>
      <c r="J23" s="16"/>
      <c r="K23" s="16"/>
      <c r="L23" s="16"/>
      <c r="M23" s="16">
        <f>'CPS &gt; Bq'!$I$9*$D23^2+'CPS &gt; Bq'!$J$9*$D23+'CPS &gt; Bq'!$K$9</f>
        <v>5398.3020000000006</v>
      </c>
      <c r="N23" s="18" t="str">
        <f t="shared" si="0"/>
        <v>DBP 09 21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x14ac:dyDescent="0.25">
      <c r="A24" s="16" t="s">
        <v>1229</v>
      </c>
      <c r="B24" s="17">
        <v>40831</v>
      </c>
      <c r="C24" s="16" t="s">
        <v>1134</v>
      </c>
      <c r="D24" s="16">
        <v>450</v>
      </c>
      <c r="E24" s="16" t="s">
        <v>925</v>
      </c>
      <c r="F24" s="16"/>
      <c r="G24" s="12" t="s">
        <v>696</v>
      </c>
      <c r="H24" s="16">
        <v>16453</v>
      </c>
      <c r="I24" s="16">
        <v>83238</v>
      </c>
      <c r="J24" s="16"/>
      <c r="K24" s="16"/>
      <c r="L24" s="16"/>
      <c r="M24" s="16">
        <f>'CPS &gt; Bq'!$I$9*$D24^2+'CPS &gt; Bq'!$J$9*$D24+'CPS &gt; Bq'!$K$9</f>
        <v>3099.5550000000003</v>
      </c>
      <c r="N24" s="18" t="str">
        <f t="shared" si="0"/>
        <v>DBP 09 22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x14ac:dyDescent="0.25">
      <c r="A25" s="16" t="s">
        <v>1230</v>
      </c>
      <c r="B25" s="17">
        <v>40831</v>
      </c>
      <c r="C25" s="16" t="s">
        <v>1134</v>
      </c>
      <c r="D25" s="16">
        <v>250</v>
      </c>
      <c r="E25" s="16" t="s">
        <v>925</v>
      </c>
      <c r="F25" s="16"/>
      <c r="G25" s="12" t="s">
        <v>696</v>
      </c>
      <c r="H25" s="16">
        <v>16450</v>
      </c>
      <c r="I25" s="16">
        <v>83235</v>
      </c>
      <c r="J25" s="16"/>
      <c r="K25" s="16"/>
      <c r="L25" s="16"/>
      <c r="M25" s="16">
        <f>'CPS &gt; Bq'!$I$9*$D25^2+'CPS &gt; Bq'!$J$9*$D25+'CPS &gt; Bq'!$K$9</f>
        <v>1716.9750000000001</v>
      </c>
      <c r="N25" s="18" t="str">
        <f t="shared" si="0"/>
        <v>DBP 09 23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x14ac:dyDescent="0.25">
      <c r="A26" s="16" t="s">
        <v>987</v>
      </c>
      <c r="B26" s="17">
        <v>40831</v>
      </c>
      <c r="C26" s="16" t="s">
        <v>1134</v>
      </c>
      <c r="D26" s="16">
        <v>1000</v>
      </c>
      <c r="E26" s="16" t="s">
        <v>925</v>
      </c>
      <c r="F26" s="16"/>
      <c r="G26" s="12" t="s">
        <v>696</v>
      </c>
      <c r="H26" s="16">
        <v>16451</v>
      </c>
      <c r="I26" s="16">
        <v>83227</v>
      </c>
      <c r="J26" s="16"/>
      <c r="K26" s="16"/>
      <c r="L26" s="16"/>
      <c r="M26" s="16">
        <f>'CPS &gt; Bq'!$I$9*$D26^2+'CPS &gt; Bq'!$J$9*$D26+'CPS &gt; Bq'!$K$9</f>
        <v>6942.9000000000005</v>
      </c>
      <c r="N26" s="18" t="str">
        <f t="shared" si="0"/>
        <v>DBP 09 24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x14ac:dyDescent="0.25">
      <c r="A27" s="16" t="s">
        <v>988</v>
      </c>
      <c r="B27" s="17">
        <v>40831</v>
      </c>
      <c r="C27" s="16" t="s">
        <v>1134</v>
      </c>
      <c r="D27" s="16">
        <v>700</v>
      </c>
      <c r="E27" s="16" t="s">
        <v>925</v>
      </c>
      <c r="F27" s="16"/>
      <c r="G27" s="12" t="s">
        <v>696</v>
      </c>
      <c r="H27" s="16">
        <v>16454</v>
      </c>
      <c r="I27" s="16">
        <v>83216</v>
      </c>
      <c r="J27" s="16"/>
      <c r="K27" s="16"/>
      <c r="L27" s="16"/>
      <c r="M27" s="16">
        <f>'CPS &gt; Bq'!$I$9*$D27^2+'CPS &gt; Bq'!$J$9*$D27+'CPS &gt; Bq'!$K$9</f>
        <v>4839.03</v>
      </c>
      <c r="N27" s="18" t="str">
        <f t="shared" si="0"/>
        <v>DBP 09 25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x14ac:dyDescent="0.25">
      <c r="A28" s="16" t="s">
        <v>989</v>
      </c>
      <c r="B28" s="17">
        <v>40831</v>
      </c>
      <c r="C28" s="16" t="s">
        <v>1134</v>
      </c>
      <c r="D28" s="16">
        <v>900</v>
      </c>
      <c r="E28" s="16" t="s">
        <v>925</v>
      </c>
      <c r="F28" s="16"/>
      <c r="G28" s="12" t="s">
        <v>696</v>
      </c>
      <c r="H28" s="16">
        <v>16451</v>
      </c>
      <c r="I28" s="16">
        <v>83211</v>
      </c>
      <c r="J28" s="16"/>
      <c r="K28" s="16"/>
      <c r="L28" s="16"/>
      <c r="M28" s="16">
        <f>'CPS &gt; Bq'!$I$9*$D28^2+'CPS &gt; Bq'!$J$9*$D28+'CPS &gt; Bq'!$K$9</f>
        <v>6239.6100000000006</v>
      </c>
      <c r="N28" s="18" t="str">
        <f t="shared" si="0"/>
        <v>DBP 09 26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x14ac:dyDescent="0.25">
      <c r="A29" s="16" t="s">
        <v>990</v>
      </c>
      <c r="B29" s="17">
        <v>40831</v>
      </c>
      <c r="C29" s="16" t="s">
        <v>1134</v>
      </c>
      <c r="D29" s="16">
        <v>1900</v>
      </c>
      <c r="E29" s="16" t="s">
        <v>925</v>
      </c>
      <c r="F29" s="16"/>
      <c r="G29" s="12" t="s">
        <v>696</v>
      </c>
      <c r="H29" s="16">
        <v>16450</v>
      </c>
      <c r="I29" s="16">
        <v>83212</v>
      </c>
      <c r="J29" s="16"/>
      <c r="K29" s="16"/>
      <c r="L29" s="16"/>
      <c r="M29" s="16">
        <f>'CPS &gt; Bq'!$I$9*$D29^2+'CPS &gt; Bq'!$J$9*$D29+'CPS &gt; Bq'!$K$9</f>
        <v>13362.51</v>
      </c>
      <c r="N29" s="18" t="str">
        <f t="shared" si="0"/>
        <v>DBP 09 27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x14ac:dyDescent="0.25">
      <c r="A30" s="16" t="s">
        <v>991</v>
      </c>
      <c r="B30" s="17">
        <v>40831</v>
      </c>
      <c r="C30" s="16" t="s">
        <v>1134</v>
      </c>
      <c r="D30" s="16">
        <v>1000</v>
      </c>
      <c r="E30" s="16" t="s">
        <v>925</v>
      </c>
      <c r="F30" s="16"/>
      <c r="G30" s="12" t="s">
        <v>696</v>
      </c>
      <c r="H30" s="16">
        <v>16448</v>
      </c>
      <c r="I30" s="16">
        <v>83213</v>
      </c>
      <c r="J30" s="16"/>
      <c r="K30" s="16"/>
      <c r="L30" s="16"/>
      <c r="M30" s="16">
        <f>'CPS &gt; Bq'!$I$9*$D30^2+'CPS &gt; Bq'!$J$9*$D30+'CPS &gt; Bq'!$K$9</f>
        <v>6942.9000000000005</v>
      </c>
      <c r="N30" s="18" t="str">
        <f t="shared" si="0"/>
        <v>DBP 09 28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x14ac:dyDescent="0.25">
      <c r="A31" s="16" t="s">
        <v>992</v>
      </c>
      <c r="B31" s="17">
        <v>40831</v>
      </c>
      <c r="C31" s="16" t="s">
        <v>1134</v>
      </c>
      <c r="D31" s="16">
        <v>6000</v>
      </c>
      <c r="E31" s="16" t="s">
        <v>925</v>
      </c>
      <c r="F31" s="16"/>
      <c r="G31" s="12" t="s">
        <v>696</v>
      </c>
      <c r="H31" s="16">
        <v>16453</v>
      </c>
      <c r="I31" s="16">
        <v>83210</v>
      </c>
      <c r="J31" s="16"/>
      <c r="K31" s="16"/>
      <c r="L31" s="16"/>
      <c r="M31" s="16">
        <f>'CPS &gt; Bq'!$I$9*$D31^2+'CPS &gt; Bq'!$J$9*$D31+'CPS &gt; Bq'!$K$9</f>
        <v>44657.4</v>
      </c>
      <c r="N31" s="18" t="str">
        <f t="shared" si="0"/>
        <v>DBP 09 29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x14ac:dyDescent="0.25">
      <c r="A32" s="16" t="s">
        <v>993</v>
      </c>
      <c r="B32" s="17">
        <v>40831</v>
      </c>
      <c r="C32" s="16" t="s">
        <v>1134</v>
      </c>
      <c r="D32" s="16">
        <v>3100</v>
      </c>
      <c r="E32" s="16" t="s">
        <v>925</v>
      </c>
      <c r="F32" s="16"/>
      <c r="G32" s="12" t="s">
        <v>696</v>
      </c>
      <c r="H32" s="16">
        <v>16489</v>
      </c>
      <c r="I32" s="16">
        <v>83181</v>
      </c>
      <c r="J32" s="16"/>
      <c r="K32" s="16"/>
      <c r="L32" s="16"/>
      <c r="M32" s="16">
        <f>'CPS &gt; Bq'!$I$9*$D32^2+'CPS &gt; Bq'!$J$9*$D32+'CPS &gt; Bq'!$K$9</f>
        <v>22173.99</v>
      </c>
      <c r="N32" s="18" t="str">
        <f t="shared" si="0"/>
        <v>DBP 09 30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x14ac:dyDescent="0.25">
      <c r="A33" s="16" t="s">
        <v>994</v>
      </c>
      <c r="B33" s="17">
        <v>40831</v>
      </c>
      <c r="C33" s="16" t="s">
        <v>1134</v>
      </c>
      <c r="D33" s="16">
        <v>1000</v>
      </c>
      <c r="E33" s="16" t="s">
        <v>925</v>
      </c>
      <c r="F33" s="16"/>
      <c r="G33" s="12" t="s">
        <v>696</v>
      </c>
      <c r="H33" s="16">
        <v>16455</v>
      </c>
      <c r="I33" s="16">
        <v>83201</v>
      </c>
      <c r="J33" s="16" t="s">
        <v>1240</v>
      </c>
      <c r="K33" s="16"/>
      <c r="L33" s="16"/>
      <c r="M33" s="16">
        <f>'CPS &gt; Bq'!$I$9*$D33^2+'CPS &gt; Bq'!$J$9*$D33+'CPS &gt; Bq'!$K$9</f>
        <v>6942.9000000000005</v>
      </c>
      <c r="N33" s="18" t="str">
        <f t="shared" si="0"/>
        <v>DBP 09 31</v>
      </c>
      <c r="O33" s="19" t="s">
        <v>446</v>
      </c>
      <c r="P33" s="19">
        <v>5.2299999999999999E-2</v>
      </c>
      <c r="Q33" s="21">
        <v>85436</v>
      </c>
      <c r="R33" s="22">
        <v>5842.1</v>
      </c>
      <c r="S33" s="22">
        <v>23.53</v>
      </c>
      <c r="T33" s="22">
        <v>6979</v>
      </c>
      <c r="U33" s="22">
        <v>23.48</v>
      </c>
      <c r="V33" s="22">
        <v>6739.4</v>
      </c>
      <c r="W33" s="22">
        <v>23.63</v>
      </c>
      <c r="X33" s="22">
        <v>6296.1</v>
      </c>
      <c r="Y33" s="22">
        <v>23.56</v>
      </c>
    </row>
    <row r="34" spans="1:25" x14ac:dyDescent="0.25">
      <c r="A34" s="108" t="s">
        <v>1238</v>
      </c>
      <c r="B34" s="109">
        <v>40831</v>
      </c>
      <c r="C34" s="108" t="s">
        <v>1134</v>
      </c>
      <c r="D34" s="108">
        <v>410</v>
      </c>
      <c r="E34" s="108" t="s">
        <v>925</v>
      </c>
      <c r="F34" s="108" t="s">
        <v>928</v>
      </c>
      <c r="G34" s="110" t="s">
        <v>696</v>
      </c>
      <c r="H34" s="108">
        <v>16508</v>
      </c>
      <c r="I34" s="108">
        <v>83171</v>
      </c>
      <c r="J34" s="108" t="s">
        <v>1240</v>
      </c>
      <c r="K34" s="108"/>
      <c r="L34" s="108"/>
      <c r="M34" s="16">
        <f>'CPS &gt; Bq'!$I$9*$D34^2+'CPS &gt; Bq'!$J$9*$D34+'CPS &gt; Bq'!$K$9</f>
        <v>2822.3989999999999</v>
      </c>
      <c r="N34" s="111" t="str">
        <f t="shared" si="0"/>
        <v>DBP 09 32</v>
      </c>
      <c r="O34" s="125" t="s">
        <v>832</v>
      </c>
      <c r="P34" s="125">
        <v>3.3999999999999998E-3</v>
      </c>
      <c r="Q34" s="118">
        <v>7656</v>
      </c>
      <c r="R34" s="119">
        <v>2747.6</v>
      </c>
      <c r="S34" s="119">
        <v>26.4</v>
      </c>
      <c r="T34" s="119">
        <v>2834.5</v>
      </c>
      <c r="U34" s="119">
        <v>23.9</v>
      </c>
      <c r="V34" s="119">
        <v>2779.9</v>
      </c>
      <c r="W34" s="119">
        <v>23.93</v>
      </c>
      <c r="X34" s="119">
        <v>2642.3</v>
      </c>
      <c r="Y34" s="119">
        <v>26.65</v>
      </c>
    </row>
    <row r="35" spans="1:25" x14ac:dyDescent="0.25">
      <c r="A35" s="16" t="s">
        <v>1239</v>
      </c>
      <c r="B35" s="17">
        <v>40831</v>
      </c>
      <c r="C35" s="16" t="s">
        <v>1134</v>
      </c>
      <c r="D35" s="16">
        <v>15000</v>
      </c>
      <c r="E35" s="16" t="s">
        <v>925</v>
      </c>
      <c r="F35" s="16" t="s">
        <v>929</v>
      </c>
      <c r="G35" s="12" t="s">
        <v>696</v>
      </c>
      <c r="H35" s="16">
        <v>16452</v>
      </c>
      <c r="I35" s="16">
        <v>83233</v>
      </c>
      <c r="J35" s="16" t="s">
        <v>1240</v>
      </c>
      <c r="K35" s="16"/>
      <c r="L35" s="16"/>
      <c r="M35" s="16">
        <f>'CPS &gt; Bq'!$I$9*$D35^2+'CPS &gt; Bq'!$J$9*$D35+'CPS &gt; Bq'!$K$9</f>
        <v>125143.5</v>
      </c>
      <c r="N35" s="18" t="str">
        <f t="shared" si="0"/>
        <v>DBP 09 33</v>
      </c>
      <c r="O35" s="20" t="s">
        <v>975</v>
      </c>
      <c r="P35" s="20">
        <v>8.8700000000000001E-2</v>
      </c>
      <c r="Q35" s="21">
        <v>3381</v>
      </c>
      <c r="R35" s="22">
        <v>82717</v>
      </c>
      <c r="S35" s="22">
        <v>23.67</v>
      </c>
      <c r="T35" s="22">
        <v>113880</v>
      </c>
      <c r="U35" s="22">
        <v>23.49</v>
      </c>
      <c r="V35" s="22">
        <v>109850</v>
      </c>
      <c r="W35" s="22">
        <v>23.63</v>
      </c>
      <c r="X35" s="22">
        <v>104010</v>
      </c>
      <c r="Y35" s="22">
        <v>23.75</v>
      </c>
    </row>
    <row r="36" spans="1:25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8">
        <f t="shared" si="0"/>
        <v>0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8">
        <f t="shared" si="0"/>
        <v>0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</sheetData>
  <sheetProtection password="F8CD" sheet="1" objects="1" scenarios="1"/>
  <phoneticPr fontId="9" type="noConversion"/>
  <pageMargins left="0.70000000000000007" right="0.70000000000000007" top="0.75000000000000011" bottom="0.75000000000000011" header="0.30000000000000004" footer="0.30000000000000004"/>
  <headerFooter>
    <oddFooter>&amp;L&amp;F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38</vt:i4>
      </vt:variant>
    </vt:vector>
  </HeadingPairs>
  <TitlesOfParts>
    <vt:vector size="85" baseType="lpstr">
      <vt:lpstr>Pre-DBP</vt:lpstr>
      <vt:lpstr>DBP-02</vt:lpstr>
      <vt:lpstr>DBP-03</vt:lpstr>
      <vt:lpstr>DBP 04</vt:lpstr>
      <vt:lpstr>DBP-05</vt:lpstr>
      <vt:lpstr>DBP-06</vt:lpstr>
      <vt:lpstr>DBP-07</vt:lpstr>
      <vt:lpstr>DBP-08</vt:lpstr>
      <vt:lpstr>DBP 09</vt:lpstr>
      <vt:lpstr>DBP-10</vt:lpstr>
      <vt:lpstr>DBP-11</vt:lpstr>
      <vt:lpstr>DBP-12</vt:lpstr>
      <vt:lpstr>DBP-13</vt:lpstr>
      <vt:lpstr>DBP-14</vt:lpstr>
      <vt:lpstr>DBP-15</vt:lpstr>
      <vt:lpstr>DBP-16</vt:lpstr>
      <vt:lpstr>DBP-17</vt:lpstr>
      <vt:lpstr>DBP-18</vt:lpstr>
      <vt:lpstr>DBP-19</vt:lpstr>
      <vt:lpstr>DBP-20</vt:lpstr>
      <vt:lpstr>DBP-21</vt:lpstr>
      <vt:lpstr>DBP-22</vt:lpstr>
      <vt:lpstr>DBP-23</vt:lpstr>
      <vt:lpstr>DBP-24</vt:lpstr>
      <vt:lpstr>DBP-25</vt:lpstr>
      <vt:lpstr>DBP 26 AMEC </vt:lpstr>
      <vt:lpstr>DBP 27</vt:lpstr>
      <vt:lpstr>DBP 28</vt:lpstr>
      <vt:lpstr>DBP 29</vt:lpstr>
      <vt:lpstr>DBP 30</vt:lpstr>
      <vt:lpstr>DBP 31</vt:lpstr>
      <vt:lpstr>DBP 32</vt:lpstr>
      <vt:lpstr>DBP 33</vt:lpstr>
      <vt:lpstr>DBP 34</vt:lpstr>
      <vt:lpstr>DBP 35</vt:lpstr>
      <vt:lpstr>DBP 36</vt:lpstr>
      <vt:lpstr>DBP 37</vt:lpstr>
      <vt:lpstr>DBP 38</vt:lpstr>
      <vt:lpstr>Amec Sources</vt:lpstr>
      <vt:lpstr>DBP 39 AMEC</vt:lpstr>
      <vt:lpstr>CPS &gt; Bq</vt:lpstr>
      <vt:lpstr>DBP40</vt:lpstr>
      <vt:lpstr>DBP 41</vt:lpstr>
      <vt:lpstr>DBP 42</vt:lpstr>
      <vt:lpstr>DBP 43</vt:lpstr>
      <vt:lpstr>DBP 44</vt:lpstr>
      <vt:lpstr>DBP 45</vt:lpstr>
      <vt:lpstr>'Amec Sources'!Print_Area</vt:lpstr>
      <vt:lpstr>'DBP 04'!Print_Area</vt:lpstr>
      <vt:lpstr>'DBP 09'!Print_Area</vt:lpstr>
      <vt:lpstr>'DBP 26 AMEC '!Print_Area</vt:lpstr>
      <vt:lpstr>'DBP 27'!Print_Area</vt:lpstr>
      <vt:lpstr>'DBP 28'!Print_Area</vt:lpstr>
      <vt:lpstr>'DBP 29'!Print_Area</vt:lpstr>
      <vt:lpstr>'DBP 30'!Print_Area</vt:lpstr>
      <vt:lpstr>'DBP 31'!Print_Area</vt:lpstr>
      <vt:lpstr>'DBP 32'!Print_Area</vt:lpstr>
      <vt:lpstr>'DBP 33'!Print_Area</vt:lpstr>
      <vt:lpstr>'DBP 38'!Print_Area</vt:lpstr>
      <vt:lpstr>'DBP 39 AMEC'!Print_Area</vt:lpstr>
      <vt:lpstr>'DBP 42'!Print_Area</vt:lpstr>
      <vt:lpstr>'DBP 43'!Print_Area</vt:lpstr>
      <vt:lpstr>'DBP-02'!Print_Area</vt:lpstr>
      <vt:lpstr>'DBP-03'!Print_Area</vt:lpstr>
      <vt:lpstr>'DBP-05'!Print_Area</vt:lpstr>
      <vt:lpstr>'DBP-06'!Print_Area</vt:lpstr>
      <vt:lpstr>'DBP-07'!Print_Area</vt:lpstr>
      <vt:lpstr>'DBP-08'!Print_Area</vt:lpstr>
      <vt:lpstr>'DBP-10'!Print_Area</vt:lpstr>
      <vt:lpstr>'DBP-11'!Print_Area</vt:lpstr>
      <vt:lpstr>'DBP-12'!Print_Area</vt:lpstr>
      <vt:lpstr>'DBP-13'!Print_Area</vt:lpstr>
      <vt:lpstr>'DBP-14'!Print_Area</vt:lpstr>
      <vt:lpstr>'DBP-15'!Print_Area</vt:lpstr>
      <vt:lpstr>'DBP-16'!Print_Area</vt:lpstr>
      <vt:lpstr>'DBP-17'!Print_Area</vt:lpstr>
      <vt:lpstr>'DBP-18'!Print_Area</vt:lpstr>
      <vt:lpstr>'DBP-19'!Print_Area</vt:lpstr>
      <vt:lpstr>'DBP-20'!Print_Area</vt:lpstr>
      <vt:lpstr>'DBP-21'!Print_Area</vt:lpstr>
      <vt:lpstr>'DBP-22'!Print_Area</vt:lpstr>
      <vt:lpstr>'DBP-23'!Print_Area</vt:lpstr>
      <vt:lpstr>'DBP-24'!Print_Area</vt:lpstr>
      <vt:lpstr>'DBP-25'!Print_Area</vt:lpstr>
      <vt:lpstr>'Pre-DBP'!Print_Area</vt:lpstr>
    </vt:vector>
  </TitlesOfParts>
  <Company>University of Stirling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</dc:creator>
  <cp:lastModifiedBy>Hutton, Graeme</cp:lastModifiedBy>
  <cp:lastPrinted>2013-09-18T10:59:16Z</cp:lastPrinted>
  <dcterms:created xsi:type="dcterms:W3CDTF">2011-10-13T15:22:04Z</dcterms:created>
  <dcterms:modified xsi:type="dcterms:W3CDTF">2014-10-16T14:24:48Z</dcterms:modified>
</cp:coreProperties>
</file>