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Chemistry\Aquaculture\REPORTS &amp; FOI\FOI\2019 FOI &amp; EIR\Website\"/>
    </mc:Choice>
  </mc:AlternateContent>
  <bookViews>
    <workbookView xWindow="0" yWindow="45" windowWidth="15000" windowHeight="4935" activeTab="1"/>
  </bookViews>
  <sheets>
    <sheet name="Information" sheetId="5" r:id="rId1"/>
    <sheet name="determinand steps 1 &amp; 2" sheetId="1" r:id="rId2"/>
    <sheet name="NWA (optional)" sheetId="2" r:id="rId3"/>
    <sheet name="Validation Data (optional)" sheetId="3" r:id="rId4"/>
    <sheet name="Fishbone (optional)" sheetId="4" r:id="rId5"/>
    <sheet name="uncertainty" sheetId="6" r:id="rId6"/>
  </sheets>
  <definedNames>
    <definedName name="_xlnm.Print_Area" localSheetId="4">'Fishbone (optional)'!$A$1:$AH$79</definedName>
    <definedName name="_xlnm.Print_Area" localSheetId="2">'NWA (optional)'!$A$1:$W$90</definedName>
    <definedName name="_xlnm.Print_Area" localSheetId="3">'Validation Data (optional)'!$A$1:$S$72</definedName>
  </definedNames>
  <calcPr calcId="162913"/>
</workbook>
</file>

<file path=xl/calcChain.xml><?xml version="1.0" encoding="utf-8"?>
<calcChain xmlns="http://schemas.openxmlformats.org/spreadsheetml/2006/main">
  <c r="C17" i="1" l="1"/>
  <c r="C34" i="1" l="1"/>
  <c r="B34" i="1"/>
  <c r="C32" i="1"/>
  <c r="B32" i="1"/>
  <c r="C30" i="1"/>
  <c r="B30" i="1"/>
  <c r="C28" i="1"/>
  <c r="B28" i="1"/>
  <c r="C26" i="1"/>
  <c r="B26" i="1"/>
  <c r="C24" i="1"/>
  <c r="B24" i="1"/>
  <c r="C22" i="1"/>
  <c r="B22" i="1"/>
  <c r="C20" i="1"/>
  <c r="B20" i="1"/>
  <c r="B17" i="1"/>
  <c r="B76" i="1"/>
  <c r="J100" i="6" l="1"/>
  <c r="K100" i="6" s="1"/>
  <c r="I100" i="6"/>
  <c r="H100" i="6"/>
  <c r="F100" i="6"/>
  <c r="I99" i="6"/>
  <c r="J99" i="6" s="1"/>
  <c r="K99" i="6" s="1"/>
  <c r="H99" i="6"/>
  <c r="F99" i="6"/>
  <c r="I98" i="6"/>
  <c r="J98" i="6" s="1"/>
  <c r="K98" i="6" s="1"/>
  <c r="H98" i="6"/>
  <c r="F98" i="6"/>
  <c r="I97" i="6"/>
  <c r="J97" i="6" s="1"/>
  <c r="K97" i="6" s="1"/>
  <c r="H97" i="6"/>
  <c r="F97" i="6"/>
  <c r="J96" i="6"/>
  <c r="K96" i="6" s="1"/>
  <c r="I96" i="6"/>
  <c r="H96" i="6"/>
  <c r="F96" i="6"/>
  <c r="I95" i="6"/>
  <c r="J95" i="6" s="1"/>
  <c r="K95" i="6" s="1"/>
  <c r="H95" i="6"/>
  <c r="F95" i="6"/>
  <c r="I94" i="6"/>
  <c r="J94" i="6" s="1"/>
  <c r="K94" i="6" s="1"/>
  <c r="H94" i="6"/>
  <c r="F94" i="6"/>
  <c r="I93" i="6"/>
  <c r="J93" i="6" s="1"/>
  <c r="K93" i="6" s="1"/>
  <c r="H93" i="6"/>
  <c r="F93" i="6"/>
  <c r="J92" i="6"/>
  <c r="K92" i="6" s="1"/>
  <c r="I92" i="6"/>
  <c r="H92" i="6"/>
  <c r="F92" i="6"/>
  <c r="I91" i="6"/>
  <c r="J91" i="6" s="1"/>
  <c r="K91" i="6" s="1"/>
  <c r="H91" i="6"/>
  <c r="F91" i="6"/>
  <c r="I90" i="6"/>
  <c r="J90" i="6" s="1"/>
  <c r="K90" i="6" s="1"/>
  <c r="H90" i="6"/>
  <c r="F90" i="6"/>
  <c r="I89" i="6"/>
  <c r="J89" i="6" s="1"/>
  <c r="K89" i="6" s="1"/>
  <c r="H89" i="6"/>
  <c r="F89" i="6"/>
  <c r="J88" i="6"/>
  <c r="K88" i="6" s="1"/>
  <c r="I88" i="6"/>
  <c r="H88" i="6"/>
  <c r="F88" i="6"/>
  <c r="I87" i="6"/>
  <c r="J87" i="6" s="1"/>
  <c r="K87" i="6" s="1"/>
  <c r="H87" i="6"/>
  <c r="F87" i="6"/>
  <c r="I86" i="6"/>
  <c r="J86" i="6" s="1"/>
  <c r="K86" i="6" s="1"/>
  <c r="H86" i="6"/>
  <c r="F86" i="6"/>
  <c r="I85" i="6"/>
  <c r="J85" i="6" s="1"/>
  <c r="K85" i="6" s="1"/>
  <c r="H85" i="6"/>
  <c r="F85" i="6"/>
  <c r="J84" i="6"/>
  <c r="K84" i="6" s="1"/>
  <c r="I84" i="6"/>
  <c r="H84" i="6"/>
  <c r="F84" i="6"/>
  <c r="I83" i="6"/>
  <c r="J83" i="6" s="1"/>
  <c r="K83" i="6" s="1"/>
  <c r="H83" i="6"/>
  <c r="F83" i="6"/>
  <c r="I82" i="6"/>
  <c r="J82" i="6" s="1"/>
  <c r="K82" i="6" s="1"/>
  <c r="H82" i="6"/>
  <c r="F82" i="6"/>
  <c r="I81" i="6"/>
  <c r="J81" i="6" s="1"/>
  <c r="K81" i="6" s="1"/>
  <c r="H81" i="6"/>
  <c r="F81" i="6"/>
  <c r="J80" i="6"/>
  <c r="K80" i="6" s="1"/>
  <c r="I80" i="6"/>
  <c r="H80" i="6"/>
  <c r="F80" i="6"/>
  <c r="I79" i="6"/>
  <c r="J79" i="6" s="1"/>
  <c r="K79" i="6" s="1"/>
  <c r="H79" i="6"/>
  <c r="F79" i="6"/>
  <c r="I78" i="6"/>
  <c r="J78" i="6" s="1"/>
  <c r="K78" i="6" s="1"/>
  <c r="H78" i="6"/>
  <c r="F78" i="6"/>
  <c r="I77" i="6"/>
  <c r="J77" i="6" s="1"/>
  <c r="K77" i="6" s="1"/>
  <c r="H77" i="6"/>
  <c r="F77" i="6"/>
  <c r="J76" i="6"/>
  <c r="K76" i="6" s="1"/>
  <c r="I76" i="6"/>
  <c r="H76" i="6"/>
  <c r="F76" i="6"/>
  <c r="I75" i="6"/>
  <c r="J75" i="6" s="1"/>
  <c r="K75" i="6" s="1"/>
  <c r="H75" i="6"/>
  <c r="F75" i="6"/>
  <c r="I74" i="6"/>
  <c r="J74" i="6" s="1"/>
  <c r="K74" i="6" s="1"/>
  <c r="H74" i="6"/>
  <c r="F74" i="6"/>
  <c r="I73" i="6"/>
  <c r="J73" i="6" s="1"/>
  <c r="K73" i="6" s="1"/>
  <c r="H73" i="6"/>
  <c r="F73" i="6"/>
  <c r="J72" i="6"/>
  <c r="K72" i="6" s="1"/>
  <c r="I72" i="6"/>
  <c r="H72" i="6"/>
  <c r="F72" i="6"/>
  <c r="I71" i="6"/>
  <c r="J71" i="6" s="1"/>
  <c r="K71" i="6" s="1"/>
  <c r="H71" i="6"/>
  <c r="F71" i="6"/>
  <c r="I70" i="6"/>
  <c r="J70" i="6" s="1"/>
  <c r="K70" i="6" s="1"/>
  <c r="H70" i="6"/>
  <c r="F70" i="6"/>
  <c r="I69" i="6"/>
  <c r="J69" i="6" s="1"/>
  <c r="K69" i="6" s="1"/>
  <c r="H69" i="6"/>
  <c r="F69" i="6"/>
  <c r="J68" i="6"/>
  <c r="K68" i="6" s="1"/>
  <c r="I68" i="6"/>
  <c r="H68" i="6"/>
  <c r="F68" i="6"/>
  <c r="I67" i="6"/>
  <c r="J67" i="6" s="1"/>
  <c r="K67" i="6" s="1"/>
  <c r="H67" i="6"/>
  <c r="F67" i="6"/>
  <c r="I66" i="6"/>
  <c r="J66" i="6" s="1"/>
  <c r="K66" i="6" s="1"/>
  <c r="H66" i="6"/>
  <c r="F66" i="6"/>
  <c r="I65" i="6"/>
  <c r="J65" i="6" s="1"/>
  <c r="K65" i="6" s="1"/>
  <c r="H65" i="6"/>
  <c r="F65" i="6"/>
  <c r="J64" i="6"/>
  <c r="K64" i="6" s="1"/>
  <c r="I64" i="6"/>
  <c r="H64" i="6"/>
  <c r="F64" i="6"/>
  <c r="I63" i="6"/>
  <c r="J63" i="6" s="1"/>
  <c r="K63" i="6" s="1"/>
  <c r="H63" i="6"/>
  <c r="F63" i="6"/>
  <c r="I62" i="6"/>
  <c r="J62" i="6" s="1"/>
  <c r="K62" i="6" s="1"/>
  <c r="H62" i="6"/>
  <c r="F62" i="6"/>
  <c r="I61" i="6"/>
  <c r="J61" i="6" s="1"/>
  <c r="K61" i="6" s="1"/>
  <c r="H61" i="6"/>
  <c r="F61" i="6"/>
  <c r="J60" i="6"/>
  <c r="K60" i="6" s="1"/>
  <c r="I60" i="6"/>
  <c r="H60" i="6"/>
  <c r="F60" i="6"/>
  <c r="I59" i="6"/>
  <c r="J59" i="6" s="1"/>
  <c r="K59" i="6" s="1"/>
  <c r="H59" i="6"/>
  <c r="F59" i="6"/>
  <c r="I58" i="6"/>
  <c r="J58" i="6" s="1"/>
  <c r="K58" i="6" s="1"/>
  <c r="H58" i="6"/>
  <c r="F58" i="6"/>
  <c r="I57" i="6"/>
  <c r="J57" i="6" s="1"/>
  <c r="K57" i="6" s="1"/>
  <c r="H57" i="6"/>
  <c r="F57" i="6"/>
  <c r="J56" i="6"/>
  <c r="K56" i="6" s="1"/>
  <c r="I56" i="6"/>
  <c r="H56" i="6"/>
  <c r="F56" i="6"/>
  <c r="I55" i="6"/>
  <c r="J55" i="6" s="1"/>
  <c r="K55" i="6" s="1"/>
  <c r="H55" i="6"/>
  <c r="F55" i="6"/>
  <c r="I54" i="6"/>
  <c r="J54" i="6" s="1"/>
  <c r="K54" i="6" s="1"/>
  <c r="H54" i="6"/>
  <c r="F54" i="6"/>
  <c r="I53" i="6"/>
  <c r="J53" i="6" s="1"/>
  <c r="K53" i="6" s="1"/>
  <c r="H53" i="6"/>
  <c r="F53" i="6"/>
  <c r="J52" i="6"/>
  <c r="K52" i="6" s="1"/>
  <c r="I52" i="6"/>
  <c r="H52" i="6"/>
  <c r="F52" i="6"/>
  <c r="I51" i="6"/>
  <c r="J51" i="6" s="1"/>
  <c r="K51" i="6" s="1"/>
  <c r="H51" i="6"/>
  <c r="F51" i="6"/>
  <c r="I50" i="6"/>
  <c r="J50" i="6" s="1"/>
  <c r="K50" i="6" s="1"/>
  <c r="H50" i="6"/>
  <c r="F50" i="6"/>
  <c r="I49" i="6"/>
  <c r="J49" i="6" s="1"/>
  <c r="K49" i="6" s="1"/>
  <c r="H49" i="6"/>
  <c r="F49" i="6"/>
  <c r="J48" i="6"/>
  <c r="K48" i="6" s="1"/>
  <c r="I48" i="6"/>
  <c r="H48" i="6"/>
  <c r="F48" i="6"/>
  <c r="I47" i="6"/>
  <c r="J47" i="6" s="1"/>
  <c r="K47" i="6" s="1"/>
  <c r="H47" i="6"/>
  <c r="F47" i="6"/>
  <c r="I46" i="6"/>
  <c r="J46" i="6" s="1"/>
  <c r="K46" i="6" s="1"/>
  <c r="H46" i="6"/>
  <c r="F46" i="6"/>
  <c r="I45" i="6"/>
  <c r="J45" i="6" s="1"/>
  <c r="K45" i="6" s="1"/>
  <c r="H45" i="6"/>
  <c r="F45" i="6"/>
  <c r="J44" i="6"/>
  <c r="K44" i="6" s="1"/>
  <c r="I44" i="6"/>
  <c r="H44" i="6"/>
  <c r="F44" i="6"/>
  <c r="I43" i="6"/>
  <c r="J43" i="6" s="1"/>
  <c r="K43" i="6" s="1"/>
  <c r="H43" i="6"/>
  <c r="F43" i="6"/>
  <c r="I42" i="6"/>
  <c r="J42" i="6" s="1"/>
  <c r="K42" i="6" s="1"/>
  <c r="H42" i="6"/>
  <c r="F42" i="6"/>
  <c r="I41" i="6"/>
  <c r="J41" i="6" s="1"/>
  <c r="K41" i="6" s="1"/>
  <c r="H41" i="6"/>
  <c r="F41" i="6"/>
  <c r="J40" i="6"/>
  <c r="K40" i="6" s="1"/>
  <c r="I40" i="6"/>
  <c r="H40" i="6"/>
  <c r="F40" i="6"/>
  <c r="I39" i="6"/>
  <c r="J39" i="6" s="1"/>
  <c r="K39" i="6" s="1"/>
  <c r="H39" i="6"/>
  <c r="F39" i="6"/>
  <c r="I38" i="6"/>
  <c r="J38" i="6" s="1"/>
  <c r="K38" i="6" s="1"/>
  <c r="H38" i="6"/>
  <c r="F38" i="6"/>
  <c r="I37" i="6"/>
  <c r="J37" i="6" s="1"/>
  <c r="K37" i="6" s="1"/>
  <c r="H37" i="6"/>
  <c r="F37" i="6"/>
  <c r="I36" i="6"/>
  <c r="J36" i="6" s="1"/>
  <c r="K36" i="6" s="1"/>
  <c r="H36" i="6"/>
  <c r="F36" i="6"/>
  <c r="I35" i="6"/>
  <c r="J35" i="6" s="1"/>
  <c r="K35" i="6" s="1"/>
  <c r="H35" i="6"/>
  <c r="F35" i="6"/>
  <c r="I34" i="6"/>
  <c r="J34" i="6" s="1"/>
  <c r="K34" i="6" s="1"/>
  <c r="H34" i="6"/>
  <c r="F34" i="6"/>
  <c r="F33" i="6"/>
  <c r="F32" i="6"/>
  <c r="H32" i="6" s="1"/>
  <c r="I32" i="6" s="1"/>
  <c r="J32" i="6" s="1"/>
  <c r="K32" i="6" s="1"/>
  <c r="H31" i="6"/>
  <c r="I31" i="6" s="1"/>
  <c r="J31" i="6" s="1"/>
  <c r="K31" i="6" s="1"/>
  <c r="F31" i="6"/>
  <c r="F30" i="6"/>
  <c r="F29" i="6"/>
  <c r="H29" i="6" s="1"/>
  <c r="I29" i="6" s="1"/>
  <c r="J29" i="6" s="1"/>
  <c r="K29" i="6" s="1"/>
  <c r="F28" i="6"/>
  <c r="H28" i="6" s="1"/>
  <c r="I28" i="6" s="1"/>
  <c r="J28" i="6" s="1"/>
  <c r="K28" i="6" s="1"/>
  <c r="H27" i="6"/>
  <c r="I27" i="6" s="1"/>
  <c r="J27" i="6" s="1"/>
  <c r="K27" i="6" s="1"/>
  <c r="F27" i="6"/>
  <c r="H26" i="6"/>
  <c r="I26" i="6" s="1"/>
  <c r="J26" i="6" s="1"/>
  <c r="K26" i="6" s="1"/>
  <c r="F26" i="6"/>
  <c r="I25" i="6"/>
  <c r="J25" i="6" s="1"/>
  <c r="K25" i="6" s="1"/>
  <c r="H25" i="6"/>
  <c r="F25" i="6"/>
  <c r="I24" i="6"/>
  <c r="J24" i="6" s="1"/>
  <c r="K24" i="6" s="1"/>
  <c r="H24" i="6"/>
  <c r="F24" i="6"/>
  <c r="F23" i="6"/>
  <c r="H23" i="6" s="1"/>
  <c r="I23" i="6" s="1"/>
  <c r="J23" i="6" s="1"/>
  <c r="K23" i="6" s="1"/>
  <c r="F22" i="6"/>
  <c r="F21" i="6"/>
  <c r="F20" i="6"/>
  <c r="H19" i="6"/>
  <c r="I19" i="6" s="1"/>
  <c r="J19" i="6" s="1"/>
  <c r="K19" i="6" s="1"/>
  <c r="F19" i="6"/>
  <c r="H18" i="6"/>
  <c r="I18" i="6" s="1"/>
  <c r="J18" i="6" s="1"/>
  <c r="K18" i="6" s="1"/>
  <c r="F18" i="6"/>
  <c r="F17" i="6"/>
  <c r="H17" i="6" s="1"/>
  <c r="I17" i="6" s="1"/>
  <c r="J17" i="6" s="1"/>
  <c r="K17" i="6" s="1"/>
  <c r="P16" i="6"/>
  <c r="H16" i="6"/>
  <c r="I16" i="6" s="1"/>
  <c r="J16" i="6" s="1"/>
  <c r="K16" i="6" s="1"/>
  <c r="F16" i="6"/>
  <c r="P15" i="6"/>
  <c r="F15" i="6"/>
  <c r="H15" i="6" s="1"/>
  <c r="I15" i="6" s="1"/>
  <c r="J15" i="6" s="1"/>
  <c r="K15" i="6" s="1"/>
  <c r="F14" i="6"/>
  <c r="H14" i="6" s="1"/>
  <c r="I14" i="6" s="1"/>
  <c r="J14" i="6" s="1"/>
  <c r="K14" i="6" s="1"/>
  <c r="F13" i="6"/>
  <c r="H13" i="6" s="1"/>
  <c r="I13" i="6" s="1"/>
  <c r="J13" i="6" s="1"/>
  <c r="K13" i="6" s="1"/>
  <c r="F12" i="6"/>
  <c r="H12" i="6" s="1"/>
  <c r="I12" i="6" s="1"/>
  <c r="J12" i="6" s="1"/>
  <c r="K12" i="6" s="1"/>
  <c r="F11" i="6"/>
  <c r="H11" i="6" s="1"/>
  <c r="I11" i="6" s="1"/>
  <c r="J11" i="6" s="1"/>
  <c r="K11" i="6" s="1"/>
  <c r="F10" i="6"/>
  <c r="H10" i="6" s="1"/>
  <c r="I10" i="6" s="1"/>
  <c r="J10" i="6" s="1"/>
  <c r="K10" i="6" s="1"/>
  <c r="I9" i="6"/>
  <c r="J9" i="6" s="1"/>
  <c r="K9" i="6" s="1"/>
  <c r="H9" i="6"/>
  <c r="F9" i="6"/>
  <c r="H21" i="6" l="1"/>
  <c r="I21" i="6" s="1"/>
  <c r="J21" i="6" s="1"/>
  <c r="K21" i="6" s="1"/>
  <c r="E3" i="6" s="1"/>
  <c r="E5" i="6" s="1"/>
  <c r="F5" i="6" s="1"/>
  <c r="H20" i="6"/>
  <c r="I20" i="6" s="1"/>
  <c r="J20" i="6" s="1"/>
  <c r="K20" i="6" s="1"/>
  <c r="H22" i="6"/>
  <c r="I22" i="6" s="1"/>
  <c r="J22" i="6" s="1"/>
  <c r="K22" i="6" s="1"/>
  <c r="H30" i="6"/>
  <c r="I30" i="6" s="1"/>
  <c r="J30" i="6" s="1"/>
  <c r="K30" i="6" s="1"/>
  <c r="H33" i="6"/>
  <c r="I33" i="6" s="1"/>
  <c r="J33" i="6" s="1"/>
  <c r="K33" i="6" s="1"/>
  <c r="B107" i="1"/>
  <c r="B100" i="1"/>
  <c r="B94" i="1"/>
  <c r="B88" i="1"/>
  <c r="B82" i="1"/>
  <c r="B70" i="1"/>
  <c r="B62" i="1"/>
  <c r="B55" i="1"/>
  <c r="B31" i="1" l="1"/>
  <c r="B33" i="1"/>
  <c r="B29" i="1"/>
  <c r="B25" i="1"/>
  <c r="B21" i="1"/>
  <c r="B16" i="1"/>
  <c r="B27" i="1"/>
  <c r="B23" i="1"/>
  <c r="B19" i="1"/>
  <c r="F3" i="6"/>
  <c r="E4" i="6"/>
  <c r="F4" i="6" s="1"/>
</calcChain>
</file>

<file path=xl/sharedStrings.xml><?xml version="1.0" encoding="utf-8"?>
<sst xmlns="http://schemas.openxmlformats.org/spreadsheetml/2006/main" count="302" uniqueCount="195">
  <si>
    <t xml:space="preserve">Method Number: </t>
  </si>
  <si>
    <t>Determinand:</t>
  </si>
  <si>
    <t>Concentration Range:</t>
  </si>
  <si>
    <t>Control Chart Date:</t>
  </si>
  <si>
    <t>Validation Date:</t>
  </si>
  <si>
    <t>Analyst:</t>
  </si>
  <si>
    <t>= uncertainty of method process bias</t>
  </si>
  <si>
    <t>+ uncertainty of target value</t>
  </si>
  <si>
    <t>Full range concentration precision</t>
  </si>
  <si>
    <t>Full range concentration bias</t>
  </si>
  <si>
    <t>= uncertainty of full range concentration bias</t>
  </si>
  <si>
    <t>= uncertainty of matrix effects bias</t>
  </si>
  <si>
    <t>Pre dilution</t>
  </si>
  <si>
    <t>= uncertainty of EQS bias</t>
  </si>
  <si>
    <t>Infrequent standard preparation</t>
  </si>
  <si>
    <t>Where from</t>
  </si>
  <si>
    <t>Equation</t>
  </si>
  <si>
    <t>control chart</t>
  </si>
  <si>
    <t>bottom-up IPS preparation or CRM details from certificate</t>
  </si>
  <si>
    <t>validation 90%  or 10% std</t>
  </si>
  <si>
    <t>validation EQS std or spike</t>
  </si>
  <si>
    <t>bottom-up predilution preparation</t>
  </si>
  <si>
    <t>bottom-up infrequent standard preparation</t>
  </si>
  <si>
    <t>STDev 10% or 90% validation / √ no replicates</t>
  </si>
  <si>
    <t>STDev matrix validation / √ no replicates</t>
  </si>
  <si>
    <t>Possible Components of Uncertainty Estimate:</t>
  </si>
  <si>
    <t>STDev EQS validation / √ no replicates</t>
  </si>
  <si>
    <r>
      <t>√(RSD 10% or 90% validation)</t>
    </r>
    <r>
      <rPr>
        <vertAlign val="superscript"/>
        <sz val="9"/>
        <rFont val="Arial"/>
        <family val="2"/>
      </rPr>
      <t>2</t>
    </r>
    <r>
      <rPr>
        <sz val="9"/>
        <rFont val="Arial"/>
        <family val="2"/>
      </rPr>
      <t xml:space="preserve"> - RSD overall (control chart)</t>
    </r>
    <r>
      <rPr>
        <vertAlign val="superscript"/>
        <sz val="9"/>
        <rFont val="Arial"/>
        <family val="2"/>
      </rPr>
      <t>2</t>
    </r>
  </si>
  <si>
    <r>
      <t>√(RSD matrix validation)</t>
    </r>
    <r>
      <rPr>
        <vertAlign val="superscript"/>
        <sz val="9"/>
        <rFont val="Arial"/>
        <family val="2"/>
      </rPr>
      <t xml:space="preserve">2 </t>
    </r>
    <r>
      <rPr>
        <sz val="9"/>
        <rFont val="Arial"/>
        <family val="2"/>
      </rPr>
      <t>- RSD overall (control chart)</t>
    </r>
    <r>
      <rPr>
        <vertAlign val="superscript"/>
        <sz val="9"/>
        <rFont val="Arial"/>
        <family val="2"/>
      </rPr>
      <t>2</t>
    </r>
  </si>
  <si>
    <r>
      <t>√(RSD EQS validation)</t>
    </r>
    <r>
      <rPr>
        <vertAlign val="superscript"/>
        <sz val="9"/>
        <rFont val="Arial"/>
        <family val="2"/>
      </rPr>
      <t xml:space="preserve">2 </t>
    </r>
    <r>
      <rPr>
        <sz val="9"/>
        <rFont val="Arial"/>
        <family val="2"/>
      </rPr>
      <t>- RSD overall (control chart)</t>
    </r>
    <r>
      <rPr>
        <vertAlign val="superscript"/>
        <sz val="9"/>
        <rFont val="Arial"/>
        <family val="2"/>
      </rPr>
      <t>2</t>
    </r>
  </si>
  <si>
    <t>Matrix / Matrices:</t>
  </si>
  <si>
    <t>Uncertainty Estimate Date:</t>
  </si>
  <si>
    <t>STD Dev</t>
  </si>
  <si>
    <t>Bottom-up - as appropriate for each line, CRM - from certificate</t>
  </si>
  <si>
    <t>Bottom-up - as appropriate for each line</t>
  </si>
  <si>
    <t>Overall Method</t>
  </si>
  <si>
    <t>Control  Chart / Validation QC std dev</t>
  </si>
  <si>
    <t>Control Chart / Validation QC no results</t>
  </si>
  <si>
    <t>Control Chart / Validation QC mean</t>
  </si>
  <si>
    <t>Control Chart / Validation QC RSD</t>
  </si>
  <si>
    <t>Full Range</t>
  </si>
  <si>
    <t>Std dev Validation high / low</t>
  </si>
  <si>
    <t>No results Validation high / low</t>
  </si>
  <si>
    <t>Mean Validation high/low</t>
  </si>
  <si>
    <t>high/low Validation RSD</t>
  </si>
  <si>
    <t>Matrix Effects</t>
  </si>
  <si>
    <t>Std dev matrix Validation</t>
  </si>
  <si>
    <t>No results matrix Validation</t>
  </si>
  <si>
    <t>Mean matrix Validation</t>
  </si>
  <si>
    <t>matrix Validation RSD</t>
  </si>
  <si>
    <t>EQS</t>
  </si>
  <si>
    <t>Std dev EQS Validation</t>
  </si>
  <si>
    <t>No results EQS Validation</t>
  </si>
  <si>
    <t>Mean EQS Validation</t>
  </si>
  <si>
    <t>EQS Validation RSD</t>
  </si>
  <si>
    <t>Matrix Name 1</t>
  </si>
  <si>
    <t>Matrix Name 2</t>
  </si>
  <si>
    <t>Matrix Name 3</t>
  </si>
  <si>
    <t>Matrix Name 4</t>
  </si>
  <si>
    <t>Matrix Name 5</t>
  </si>
  <si>
    <t>Matrix Name 6</t>
  </si>
  <si>
    <t>Data for Target Value using Bottom-up Standard Preparation</t>
  </si>
  <si>
    <t>STOCK MATERIAL</t>
  </si>
  <si>
    <t>BALANCE</t>
  </si>
  <si>
    <t>VOLUMETRIC EQUIPMENT</t>
  </si>
  <si>
    <t>Data for Target Value using Bottom-up Pre-Dilution</t>
  </si>
  <si>
    <t>Single volume e.g. volumetric flask or fixed volume pipette will be Triangular, variable volume will be Rectangular. For calibrated pipettes, use the target error to account for day to day variations.</t>
  </si>
  <si>
    <t>For calibrated pipettes, use the target error to account for day to day variations.</t>
  </si>
  <si>
    <t>Single volume e.g. volumetric flask or fixed volume pipette will be Triangular, variable volume e.g. measuring cylinder, variable volume pipettewill be Rectangular.</t>
  </si>
  <si>
    <t>And Infrequent Standard Preparation</t>
  </si>
  <si>
    <t>Data for Target Value using CRM</t>
  </si>
  <si>
    <t>STDEV / √ no replicates</t>
  </si>
  <si>
    <r>
      <t xml:space="preserve">Overall method process precision </t>
    </r>
    <r>
      <rPr>
        <sz val="11"/>
        <rFont val="Arial"/>
        <family val="2"/>
      </rPr>
      <t>*</t>
    </r>
  </si>
  <si>
    <r>
      <t xml:space="preserve">Overall method process bias </t>
    </r>
    <r>
      <rPr>
        <sz val="11"/>
        <rFont val="Arial"/>
        <family val="2"/>
      </rPr>
      <t>*</t>
    </r>
  </si>
  <si>
    <r>
      <t xml:space="preserve">Matrix effects precision </t>
    </r>
    <r>
      <rPr>
        <sz val="11"/>
        <rFont val="Arial"/>
        <family val="2"/>
      </rPr>
      <t xml:space="preserve">** </t>
    </r>
    <r>
      <rPr>
        <sz val="9"/>
        <rFont val="Arial"/>
        <family val="2"/>
      </rPr>
      <t>1</t>
    </r>
  </si>
  <si>
    <r>
      <t xml:space="preserve">Matrix effects bias </t>
    </r>
    <r>
      <rPr>
        <sz val="11"/>
        <rFont val="Arial"/>
        <family val="2"/>
      </rPr>
      <t xml:space="preserve">** </t>
    </r>
    <r>
      <rPr>
        <sz val="9"/>
        <rFont val="Arial"/>
        <family val="2"/>
      </rPr>
      <t>1</t>
    </r>
  </si>
  <si>
    <r>
      <t xml:space="preserve">Matrix effects precision </t>
    </r>
    <r>
      <rPr>
        <sz val="11"/>
        <rFont val="Arial"/>
        <family val="2"/>
      </rPr>
      <t xml:space="preserve">** </t>
    </r>
    <r>
      <rPr>
        <sz val="9"/>
        <rFont val="Arial"/>
        <family val="2"/>
      </rPr>
      <t>2</t>
    </r>
  </si>
  <si>
    <r>
      <t xml:space="preserve">Matrix effects bias </t>
    </r>
    <r>
      <rPr>
        <sz val="11"/>
        <rFont val="Arial"/>
        <family val="2"/>
      </rPr>
      <t xml:space="preserve">** </t>
    </r>
    <r>
      <rPr>
        <sz val="9"/>
        <rFont val="Arial"/>
        <family val="2"/>
      </rPr>
      <t>2</t>
    </r>
  </si>
  <si>
    <r>
      <t xml:space="preserve">Matrix effects precision </t>
    </r>
    <r>
      <rPr>
        <sz val="11"/>
        <rFont val="Arial"/>
        <family val="2"/>
      </rPr>
      <t xml:space="preserve">** </t>
    </r>
    <r>
      <rPr>
        <sz val="9"/>
        <rFont val="Arial"/>
        <family val="2"/>
      </rPr>
      <t>3</t>
    </r>
  </si>
  <si>
    <r>
      <t xml:space="preserve">Matrix effects bias </t>
    </r>
    <r>
      <rPr>
        <sz val="11"/>
        <rFont val="Arial"/>
        <family val="2"/>
      </rPr>
      <t xml:space="preserve">** </t>
    </r>
    <r>
      <rPr>
        <sz val="9"/>
        <rFont val="Arial"/>
        <family val="2"/>
      </rPr>
      <t>3</t>
    </r>
  </si>
  <si>
    <r>
      <t xml:space="preserve">Matrix effects precision </t>
    </r>
    <r>
      <rPr>
        <sz val="11"/>
        <rFont val="Arial"/>
        <family val="2"/>
      </rPr>
      <t xml:space="preserve">** </t>
    </r>
    <r>
      <rPr>
        <sz val="8"/>
        <rFont val="Arial"/>
        <family val="2"/>
      </rPr>
      <t>4</t>
    </r>
  </si>
  <si>
    <r>
      <t xml:space="preserve">Matrix effects bias </t>
    </r>
    <r>
      <rPr>
        <sz val="11"/>
        <rFont val="Arial"/>
        <family val="2"/>
      </rPr>
      <t xml:space="preserve">** </t>
    </r>
    <r>
      <rPr>
        <sz val="8"/>
        <rFont val="Arial"/>
        <family val="2"/>
      </rPr>
      <t>4</t>
    </r>
  </si>
  <si>
    <r>
      <t xml:space="preserve">Matrix effects precision </t>
    </r>
    <r>
      <rPr>
        <sz val="11"/>
        <rFont val="Arial"/>
        <family val="2"/>
      </rPr>
      <t xml:space="preserve">** </t>
    </r>
    <r>
      <rPr>
        <sz val="9"/>
        <rFont val="Arial"/>
        <family val="2"/>
      </rPr>
      <t>5</t>
    </r>
  </si>
  <si>
    <r>
      <t xml:space="preserve">Matrix effects bias </t>
    </r>
    <r>
      <rPr>
        <sz val="11"/>
        <rFont val="Arial"/>
        <family val="2"/>
      </rPr>
      <t xml:space="preserve">** </t>
    </r>
    <r>
      <rPr>
        <sz val="9"/>
        <rFont val="Arial"/>
        <family val="2"/>
      </rPr>
      <t>5</t>
    </r>
  </si>
  <si>
    <r>
      <t xml:space="preserve">Matrix effects precision </t>
    </r>
    <r>
      <rPr>
        <sz val="11"/>
        <rFont val="Arial"/>
        <family val="2"/>
      </rPr>
      <t xml:space="preserve">** </t>
    </r>
    <r>
      <rPr>
        <sz val="9"/>
        <rFont val="Arial"/>
        <family val="2"/>
      </rPr>
      <t>6</t>
    </r>
  </si>
  <si>
    <r>
      <t xml:space="preserve">Matrix effects bias </t>
    </r>
    <r>
      <rPr>
        <sz val="11"/>
        <rFont val="Arial"/>
        <family val="2"/>
      </rPr>
      <t xml:space="preserve">** </t>
    </r>
    <r>
      <rPr>
        <sz val="9"/>
        <rFont val="Arial"/>
        <family val="2"/>
      </rPr>
      <t>6</t>
    </r>
  </si>
  <si>
    <r>
      <t>EQS precision</t>
    </r>
    <r>
      <rPr>
        <sz val="11"/>
        <rFont val="Arial"/>
        <family val="2"/>
      </rPr>
      <t xml:space="preserve"> ⱡ</t>
    </r>
  </si>
  <si>
    <r>
      <t xml:space="preserve">EQS bias </t>
    </r>
    <r>
      <rPr>
        <sz val="11"/>
        <rFont val="Arial"/>
        <family val="2"/>
      </rPr>
      <t>ⱡ</t>
    </r>
  </si>
  <si>
    <t>Standard and Dilution Data (enter directly into Toolmaster as no pre-calculation needed):</t>
  </si>
  <si>
    <t>Source Uncertainty Value</t>
  </si>
  <si>
    <t>Nominal Value</t>
  </si>
  <si>
    <t>Type of Distribution or Coverage</t>
  </si>
  <si>
    <t>validation matrix spike or sample</t>
  </si>
  <si>
    <t>Data From Control Chart Or Validation to Calculate Source Uncertainty Value:</t>
  </si>
  <si>
    <t>Control Chart Histograms can be copied to the NWA tab.</t>
  </si>
  <si>
    <t>Validation data can be copied to the Validation tab.</t>
  </si>
  <si>
    <t>Fishbone diagram can be copied to the Fishbone tab.</t>
  </si>
  <si>
    <t>Data Source (leave blank if not needed for all matrices)</t>
  </si>
  <si>
    <t>look-up list</t>
  </si>
  <si>
    <t>Data Source</t>
  </si>
  <si>
    <t>overall method</t>
  </si>
  <si>
    <t>full range</t>
  </si>
  <si>
    <t>matrix</t>
  </si>
  <si>
    <t>Validation</t>
  </si>
  <si>
    <t>Ground Water</t>
  </si>
  <si>
    <t>Surface Water</t>
  </si>
  <si>
    <t>Land Leachate</t>
  </si>
  <si>
    <t>Prepared Leachate</t>
  </si>
  <si>
    <t>Untreated Sewage</t>
  </si>
  <si>
    <t>Treated Sewage</t>
  </si>
  <si>
    <t>Trade Effluent</t>
  </si>
  <si>
    <t>Saline Water</t>
  </si>
  <si>
    <t>Control Chart</t>
  </si>
  <si>
    <t>Comments</t>
  </si>
  <si>
    <t>RSD</t>
  </si>
  <si>
    <t>= RSD</t>
  </si>
  <si>
    <t>Component Parts Summary</t>
  </si>
  <si>
    <t>new</t>
  </si>
  <si>
    <t>Uncertainty Toolmaster</t>
  </si>
  <si>
    <t>Combined Uncertainty Evaluation</t>
  </si>
  <si>
    <t>%</t>
  </si>
  <si>
    <t>Standard Relative Uncertainty</t>
  </si>
  <si>
    <t>Extended by Coverage Factor 2</t>
  </si>
  <si>
    <t>Extended by Coverage Factor 3</t>
  </si>
  <si>
    <t>Enter Determinand, Method and Matrix Details</t>
  </si>
  <si>
    <t>Description of Uncertainty Source</t>
  </si>
  <si>
    <t xml:space="preserve">Source
Uncertainty
Value </t>
  </si>
  <si>
    <t>Include</t>
  </si>
  <si>
    <t>Type of Distribution
or Coverage</t>
  </si>
  <si>
    <t>Divisor
Description</t>
  </si>
  <si>
    <t>User
Divisor</t>
  </si>
  <si>
    <t>Divisor
Value</t>
  </si>
  <si>
    <t>Standard
Uncertainty</t>
  </si>
  <si>
    <t>Relative Standard
Uncertainty</t>
  </si>
  <si>
    <t>Relative Standard
Uncertainty
Squared</t>
  </si>
  <si>
    <t>Std Deviation Provided</t>
  </si>
  <si>
    <t>None Required</t>
  </si>
  <si>
    <t>Coverage Factor 2</t>
  </si>
  <si>
    <t>Coverage=2</t>
  </si>
  <si>
    <t>Coverage Factor 3</t>
  </si>
  <si>
    <t>Coverage=3</t>
  </si>
  <si>
    <t>Other Coverage Factor</t>
  </si>
  <si>
    <t>Enter Value&gt;</t>
  </si>
  <si>
    <t>Gaussian 95%</t>
  </si>
  <si>
    <t>t=1.96</t>
  </si>
  <si>
    <t>Gaussian 99%</t>
  </si>
  <si>
    <t>t=2.58</t>
  </si>
  <si>
    <t>Rectangular</t>
  </si>
  <si>
    <t>SQRT(3)</t>
  </si>
  <si>
    <t>Triangular</t>
  </si>
  <si>
    <t>SQRT(6)</t>
  </si>
  <si>
    <t xml:space="preserve">bottom-up </t>
  </si>
  <si>
    <t>Ensure all sources of uncertainty are identified.</t>
  </si>
  <si>
    <t>Other (e.g. Operator variation, Field methods)</t>
  </si>
  <si>
    <t>Other Data (e.g.Operator variations, Field methods)</t>
  </si>
  <si>
    <t>Unless temperature effects and operator effects are significant, these contributions will not be included.</t>
  </si>
  <si>
    <t>ONLY CELLS THIS COLOUR CAN HAVE DATA ENTERED. SCROLL DOWN TO ENSURE ALL CELLS THAT ARE REQUIRED HAVE DATA ENTERED</t>
  </si>
  <si>
    <r>
      <rPr>
        <sz val="11"/>
        <color theme="1"/>
        <rFont val="Arial"/>
        <family val="2"/>
      </rPr>
      <t xml:space="preserve">ⱡ </t>
    </r>
    <r>
      <rPr>
        <sz val="9"/>
        <color theme="1"/>
        <rFont val="Arial"/>
        <family val="2"/>
      </rPr>
      <t xml:space="preserve">EQS for WFD determinands only. EQS determinands and levels can be found here: </t>
    </r>
  </si>
  <si>
    <r>
      <t xml:space="preserve">Separate lines for </t>
    </r>
    <r>
      <rPr>
        <u/>
        <sz val="9"/>
        <color theme="1"/>
        <rFont val="Arial"/>
        <family val="2"/>
      </rPr>
      <t>each</t>
    </r>
    <r>
      <rPr>
        <sz val="9"/>
        <color theme="1"/>
        <rFont val="Arial"/>
        <family val="2"/>
      </rPr>
      <t xml:space="preserve"> piece of volumetric equipment in </t>
    </r>
    <r>
      <rPr>
        <u/>
        <sz val="9"/>
        <color theme="1"/>
        <rFont val="Arial"/>
        <family val="2"/>
      </rPr>
      <t>each</t>
    </r>
    <r>
      <rPr>
        <sz val="9"/>
        <color theme="1"/>
        <rFont val="Arial"/>
        <family val="2"/>
      </rPr>
      <t xml:space="preserve"> step (if Source Uncertainty Value not printed on glassware, use Lab15).</t>
    </r>
  </si>
  <si>
    <t>From latest external calibration certificate (if more than one balance available, use worst case scenario).</t>
  </si>
  <si>
    <t>Type - if this is not specified e.g. Coverage Factor 2, use Rectangular.</t>
  </si>
  <si>
    <t>Nominal Value from certificate (use 100 if given as %).</t>
  </si>
  <si>
    <t>Soure Uncertainty Value Purity of stock material from certificate.</t>
  </si>
  <si>
    <t>Source Uncertainty Value from certificate.</t>
  </si>
  <si>
    <t>Nominal Value from certificate.</t>
  </si>
  <si>
    <t>Y</t>
  </si>
  <si>
    <t>Copy data from the first three columns to the Uncertainty tab and paste the Values. Enter Type of Distribution or Coverage directly into the Uncertainty tab (drop-down list). Update the Description of Uncertainty Source with the full range standard and matrix name where appropriate. Ensure the Include column has a Y for all included lines (drop-down list).</t>
  </si>
  <si>
    <t>Biota</t>
  </si>
  <si>
    <t>Waste</t>
  </si>
  <si>
    <t>Sediment</t>
  </si>
  <si>
    <t>Soil</t>
  </si>
  <si>
    <t>Gas</t>
  </si>
  <si>
    <t>http://stir-app-qpl01/LinkToQPulse/Documents.svc/documents/active/attachment?number=WAT-SG-53</t>
  </si>
  <si>
    <t xml:space="preserve">Where matrices have been shown to be comparable, one matrix will be analysed in the stage 3 validation resulting in one uncertainty estimate for that method. When updating uncertainty estimates from older validation, it may be the case that multiple matrices were analysed in the stage 3 validation despite being shown to be comparable, in this case, use the matrix with the highest RSD and uncertainty of bias in a final single uncertainty estimate. </t>
  </si>
  <si>
    <r>
      <rPr>
        <sz val="11"/>
        <rFont val="Arial"/>
        <family val="2"/>
      </rPr>
      <t xml:space="preserve">** </t>
    </r>
    <r>
      <rPr>
        <sz val="9"/>
        <rFont val="Arial"/>
        <family val="2"/>
      </rPr>
      <t>If matrices are not comparable, all matrices can be calculated on this one tab but each matrix will have an uncertainty estimate - use Move/Copy to create copies of the Uncertainty Toolmaster final tab and ensure the tabs are clearly labelled with Determinand and Matrix.</t>
    </r>
  </si>
  <si>
    <r>
      <t xml:space="preserve">* </t>
    </r>
    <r>
      <rPr>
        <sz val="9"/>
        <color theme="1"/>
        <rFont val="Arial"/>
        <family val="2"/>
      </rPr>
      <t>For an established method, use the control chart QC (IPS / PCS) . For a new method use the validation data for the 10% or 90% QC (IPS / PCS) - must not be the same as used in Full Range Concentration. After a control chart review, only the Overall Method Process precision is updated.</t>
    </r>
  </si>
  <si>
    <t>Overall method process precision *</t>
  </si>
  <si>
    <t>Overall method process bias *</t>
  </si>
  <si>
    <t>Secondary cal std 1mg/l</t>
  </si>
  <si>
    <t>Hamilton dilutor</t>
  </si>
  <si>
    <t>Acetonitrile HPLC grade</t>
  </si>
  <si>
    <t>Emamectin stock standard purity</t>
  </si>
  <si>
    <t>operator effects - not included</t>
  </si>
  <si>
    <t>Temperature effects not included</t>
  </si>
  <si>
    <t>Tertiary Cal Std 0.05mg/l</t>
  </si>
  <si>
    <t>10ml Volumetric flask</t>
  </si>
  <si>
    <t>25ml volumetric flask</t>
  </si>
  <si>
    <t>sample predilution</t>
  </si>
  <si>
    <t xml:space="preserve">5ml automatic pippette </t>
  </si>
  <si>
    <t>NA</t>
  </si>
  <si>
    <t>ES-TORG-P-216</t>
  </si>
  <si>
    <t>Emamectin Benzoate</t>
  </si>
  <si>
    <t>Marine Sediments</t>
  </si>
  <si>
    <t>4 - 125 ng/Kg</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</si>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</sst>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
  </numFmts>
  <fonts count="25" x14ac:knownFonts="1">
    <font>
      <sz val="11"/>
      <color theme="1"/>
      <name val="Arial"/>
      <family val="2"/>
    </font>
    <font>
      <sz val="11"/>
      <color theme="1"/>
      <name val="Calibri"/>
      <family val="2"/>
      <scheme val="minor"/>
    </font>
    <font>
      <sz val="12"/>
      <name val="Arial"/>
      <family val="2"/>
    </font>
    <font>
      <sz val="12"/>
      <name val="Arial"/>
      <family val="2"/>
    </font>
    <font>
      <sz val="10"/>
      <name val="Arial"/>
      <family val="2"/>
    </font>
    <font>
      <sz val="9"/>
      <name val="Arial"/>
      <family val="2"/>
    </font>
    <font>
      <vertAlign val="superscript"/>
      <sz val="9"/>
      <name val="Arial"/>
      <family val="2"/>
    </font>
    <font>
      <sz val="11"/>
      <color theme="1"/>
      <name val="Calibri"/>
      <family val="2"/>
      <scheme val="minor"/>
    </font>
    <font>
      <sz val="9"/>
      <color theme="1"/>
      <name val="Calibri"/>
      <family val="2"/>
    </font>
    <font>
      <sz val="11"/>
      <color theme="1"/>
      <name val="Arial"/>
      <family val="2"/>
    </font>
    <font>
      <b/>
      <sz val="9"/>
      <name val="Arial"/>
      <family val="2"/>
    </font>
    <font>
      <sz val="9"/>
      <color theme="1"/>
      <name val="Arial"/>
      <family val="2"/>
    </font>
    <font>
      <b/>
      <sz val="9"/>
      <color theme="1"/>
      <name val="Arial"/>
      <family val="2"/>
    </font>
    <font>
      <b/>
      <sz val="12"/>
      <color theme="1"/>
      <name val="Arial"/>
      <family val="2"/>
    </font>
    <font>
      <sz val="11"/>
      <name val="Arial"/>
      <family val="2"/>
    </font>
    <font>
      <sz val="8"/>
      <name val="Arial"/>
      <family val="2"/>
    </font>
    <font>
      <u/>
      <sz val="9"/>
      <color theme="1"/>
      <name val="Arial"/>
      <family val="2"/>
    </font>
    <font>
      <b/>
      <sz val="10"/>
      <color theme="1"/>
      <name val="Arial"/>
      <family val="2"/>
    </font>
    <font>
      <sz val="10"/>
      <color theme="1"/>
      <name val="Arial"/>
      <family val="2"/>
    </font>
    <font>
      <b/>
      <sz val="9"/>
      <color theme="1"/>
      <name val="Calibri"/>
      <family val="2"/>
    </font>
    <font>
      <b/>
      <u/>
      <sz val="12"/>
      <name val="Arial"/>
      <family val="2"/>
    </font>
    <font>
      <u/>
      <sz val="12"/>
      <name val="Arial"/>
      <family val="2"/>
    </font>
    <font>
      <b/>
      <sz val="12"/>
      <name val="Arial"/>
      <family val="2"/>
    </font>
    <font>
      <i/>
      <sz val="12"/>
      <name val="Arial"/>
      <family val="2"/>
    </font>
    <font>
      <u/>
      <sz val="11"/>
      <color theme="10"/>
      <name val="Arial"/>
      <family val="2"/>
    </font>
  </fonts>
  <fills count="21">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49"/>
        <bgColor indexed="64"/>
      </patternFill>
    </fill>
    <fill>
      <patternFill patternType="solid">
        <fgColor indexed="50"/>
        <bgColor indexed="64"/>
      </patternFill>
    </fill>
    <fill>
      <patternFill patternType="solid">
        <fgColor rgb="FF33CCCC"/>
        <bgColor indexed="64"/>
      </patternFill>
    </fill>
    <fill>
      <patternFill patternType="solid">
        <fgColor indexed="13"/>
        <bgColor indexed="64"/>
      </patternFill>
    </fill>
    <fill>
      <patternFill patternType="solid">
        <fgColor indexed="9"/>
        <bgColor indexed="64"/>
      </patternFill>
    </fill>
    <fill>
      <patternFill patternType="solid">
        <fgColor theme="6" tint="0.39997558519241921"/>
        <bgColor indexed="64"/>
      </patternFill>
    </fill>
  </fills>
  <borders count="5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medium">
        <color auto="1"/>
      </top>
      <bottom style="medium">
        <color indexed="64"/>
      </bottom>
      <diagonal/>
    </border>
    <border>
      <left style="medium">
        <color auto="1"/>
      </left>
      <right style="medium">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bottom style="medium">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auto="1"/>
      </left>
      <right/>
      <top style="medium">
        <color indexed="64"/>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indexed="64"/>
      </left>
      <right style="medium">
        <color auto="1"/>
      </right>
      <top style="thin">
        <color auto="1"/>
      </top>
      <bottom/>
      <diagonal/>
    </border>
    <border>
      <left style="medium">
        <color indexed="64"/>
      </left>
      <right style="medium">
        <color indexed="64"/>
      </right>
      <top/>
      <bottom style="thin">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top style="medium">
        <color indexed="64"/>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s>
  <cellStyleXfs count="22">
    <xf numFmtId="0" fontId="0" fillId="0" borderId="0"/>
    <xf numFmtId="0" fontId="2" fillId="0" borderId="0"/>
    <xf numFmtId="0" fontId="4" fillId="0" borderId="0"/>
    <xf numFmtId="0" fontId="4" fillId="0" borderId="0"/>
    <xf numFmtId="0" fontId="7" fillId="0" borderId="0"/>
    <xf numFmtId="0" fontId="3" fillId="0" borderId="0"/>
    <xf numFmtId="0" fontId="3" fillId="0" borderId="0"/>
    <xf numFmtId="0" fontId="3" fillId="0" borderId="0"/>
    <xf numFmtId="0" fontId="3" fillId="0" borderId="0"/>
    <xf numFmtId="0" fontId="3" fillId="0" borderId="0"/>
    <xf numFmtId="0" fontId="2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cellStyleXfs>
  <cellXfs count="218">
    <xf numFmtId="0" fontId="0" fillId="0" borderId="0" xfId="0"/>
    <xf numFmtId="0" fontId="8" fillId="0" borderId="0" xfId="0" applyFont="1"/>
    <xf numFmtId="0" fontId="5" fillId="3" borderId="5" xfId="5" applyFont="1" applyFill="1" applyBorder="1" applyAlignment="1">
      <alignment horizontal="center"/>
    </xf>
    <xf numFmtId="0" fontId="5" fillId="3" borderId="7" xfId="5" applyFont="1" applyFill="1" applyBorder="1" applyAlignment="1">
      <alignment horizontal="center"/>
    </xf>
    <xf numFmtId="0" fontId="5" fillId="4" borderId="9" xfId="5" applyFont="1" applyFill="1" applyBorder="1" applyAlignment="1">
      <alignment horizontal="center"/>
    </xf>
    <xf numFmtId="0" fontId="5" fillId="4" borderId="8" xfId="5" applyFont="1" applyFill="1" applyBorder="1" applyAlignment="1">
      <alignment horizontal="center"/>
    </xf>
    <xf numFmtId="0" fontId="5" fillId="5" borderId="9" xfId="5" applyFont="1" applyFill="1" applyBorder="1" applyAlignment="1">
      <alignment horizontal="center"/>
    </xf>
    <xf numFmtId="0" fontId="5" fillId="7" borderId="9" xfId="5" applyFont="1" applyFill="1" applyBorder="1" applyAlignment="1">
      <alignment horizontal="center"/>
    </xf>
    <xf numFmtId="0" fontId="5" fillId="3" borderId="2" xfId="5" applyFont="1" applyFill="1" applyBorder="1"/>
    <xf numFmtId="0" fontId="8" fillId="0" borderId="0" xfId="0" applyFont="1" applyAlignment="1">
      <alignment wrapText="1"/>
    </xf>
    <xf numFmtId="0" fontId="10" fillId="0" borderId="2" xfId="1" applyFont="1" applyBorder="1" applyAlignment="1">
      <alignment horizontal="justify" vertical="center"/>
    </xf>
    <xf numFmtId="0" fontId="11" fillId="0" borderId="0" xfId="0" applyFont="1"/>
    <xf numFmtId="0" fontId="5" fillId="0" borderId="0" xfId="1" applyFont="1" applyAlignment="1">
      <alignment horizontal="justify" vertical="center"/>
    </xf>
    <xf numFmtId="0" fontId="12" fillId="0" borderId="2" xfId="0" applyFont="1" applyBorder="1"/>
    <xf numFmtId="0" fontId="12" fillId="0" borderId="0" xfId="0" applyFont="1"/>
    <xf numFmtId="0" fontId="13" fillId="0" borderId="0" xfId="0" applyFont="1"/>
    <xf numFmtId="0" fontId="11" fillId="7" borderId="2" xfId="0" applyFont="1" applyFill="1" applyBorder="1"/>
    <xf numFmtId="0" fontId="12" fillId="3" borderId="0" xfId="0" applyFont="1" applyFill="1"/>
    <xf numFmtId="0" fontId="11" fillId="0" borderId="0" xfId="0" applyFont="1" applyProtection="1">
      <protection locked="0"/>
    </xf>
    <xf numFmtId="0" fontId="11" fillId="2" borderId="2" xfId="0" applyFont="1" applyFill="1" applyBorder="1" applyAlignment="1" applyProtection="1">
      <alignment horizontal="center"/>
      <protection locked="0"/>
    </xf>
    <xf numFmtId="0" fontId="11" fillId="0" borderId="0" xfId="0" applyFont="1" applyAlignment="1">
      <alignment horizontal="center"/>
    </xf>
    <xf numFmtId="0" fontId="12" fillId="4" borderId="0" xfId="0" applyFont="1" applyFill="1"/>
    <xf numFmtId="0" fontId="11" fillId="4" borderId="2" xfId="0" applyFont="1" applyFill="1" applyBorder="1"/>
    <xf numFmtId="0" fontId="12" fillId="5" borderId="0" xfId="0" applyFont="1" applyFill="1"/>
    <xf numFmtId="0" fontId="11" fillId="0" borderId="0" xfId="0" applyFont="1" applyAlignment="1" applyProtection="1">
      <alignment horizontal="center"/>
      <protection locked="0"/>
    </xf>
    <xf numFmtId="0" fontId="11" fillId="5" borderId="2" xfId="0" applyFont="1" applyFill="1" applyBorder="1"/>
    <xf numFmtId="0" fontId="11" fillId="0" borderId="0" xfId="0" applyFont="1" applyFill="1" applyAlignment="1">
      <alignment horizontal="center"/>
    </xf>
    <xf numFmtId="0" fontId="12" fillId="7" borderId="0" xfId="0" applyFont="1" applyFill="1"/>
    <xf numFmtId="0" fontId="12" fillId="0" borderId="3" xfId="0" applyFont="1" applyBorder="1" applyAlignment="1">
      <alignment horizontal="center" vertical="top" wrapText="1"/>
    </xf>
    <xf numFmtId="0" fontId="17" fillId="0" borderId="0" xfId="0" applyFont="1"/>
    <xf numFmtId="0" fontId="11" fillId="0" borderId="0" xfId="0" applyFont="1"/>
    <xf numFmtId="0" fontId="11" fillId="0" borderId="0" xfId="0" applyFont="1" applyAlignment="1">
      <alignment wrapText="1"/>
    </xf>
    <xf numFmtId="0" fontId="12" fillId="0" borderId="0" xfId="0" applyFont="1" applyAlignment="1">
      <alignment wrapText="1"/>
    </xf>
    <xf numFmtId="0" fontId="11" fillId="0" borderId="0" xfId="0" applyFont="1" applyAlignment="1">
      <alignment vertical="top" wrapText="1"/>
    </xf>
    <xf numFmtId="0" fontId="9" fillId="0" borderId="0" xfId="0" applyFont="1" applyAlignment="1">
      <alignment horizontal="left" vertical="top" wrapText="1"/>
    </xf>
    <xf numFmtId="0" fontId="11" fillId="0" borderId="0" xfId="0" applyFont="1" applyAlignment="1">
      <alignment horizontal="left"/>
    </xf>
    <xf numFmtId="2" fontId="11" fillId="3" borderId="2" xfId="0" applyNumberFormat="1" applyFont="1" applyFill="1" applyBorder="1" applyAlignment="1">
      <alignment horizontal="center"/>
    </xf>
    <xf numFmtId="2" fontId="11" fillId="4" borderId="2" xfId="0" applyNumberFormat="1" applyFont="1" applyFill="1" applyBorder="1" applyAlignment="1">
      <alignment horizontal="center"/>
    </xf>
    <xf numFmtId="2" fontId="11" fillId="5" borderId="2" xfId="0" applyNumberFormat="1" applyFont="1" applyFill="1" applyBorder="1" applyAlignment="1">
      <alignment horizontal="center"/>
    </xf>
    <xf numFmtId="0" fontId="12" fillId="0" borderId="0" xfId="0" applyFont="1"/>
    <xf numFmtId="0" fontId="19" fillId="0" borderId="0" xfId="0" applyFont="1" applyAlignment="1">
      <alignment wrapText="1"/>
    </xf>
    <xf numFmtId="0" fontId="19" fillId="0" borderId="0" xfId="0" applyFont="1"/>
    <xf numFmtId="9" fontId="8" fillId="0" borderId="0" xfId="0" applyNumberFormat="1" applyFont="1"/>
    <xf numFmtId="9" fontId="5" fillId="2" borderId="6" xfId="5" applyNumberFormat="1" applyFont="1" applyFill="1" applyBorder="1" applyAlignment="1" applyProtection="1">
      <alignment horizontal="center" shrinkToFit="1"/>
      <protection locked="0"/>
    </xf>
    <xf numFmtId="0" fontId="5" fillId="2" borderId="6" xfId="5" applyFont="1" applyFill="1" applyBorder="1" applyAlignment="1" applyProtection="1">
      <alignment horizontal="center" shrinkToFit="1"/>
      <protection locked="0"/>
    </xf>
    <xf numFmtId="0" fontId="12" fillId="0" borderId="3" xfId="0" applyFont="1" applyBorder="1" applyAlignment="1">
      <alignment horizontal="left" vertical="top" wrapText="1"/>
    </xf>
    <xf numFmtId="0" fontId="8" fillId="2" borderId="4" xfId="0" applyFont="1" applyFill="1" applyBorder="1" applyAlignment="1" applyProtection="1">
      <alignment shrinkToFit="1"/>
      <protection locked="0"/>
    </xf>
    <xf numFmtId="2" fontId="11" fillId="7" borderId="2" xfId="0" applyNumberFormat="1" applyFont="1" applyFill="1" applyBorder="1" applyAlignment="1">
      <alignment horizontal="center"/>
    </xf>
    <xf numFmtId="0" fontId="8" fillId="2" borderId="6" xfId="0" applyFont="1" applyFill="1" applyBorder="1" applyAlignment="1" applyProtection="1">
      <alignment shrinkToFit="1"/>
      <protection locked="0"/>
    </xf>
    <xf numFmtId="0" fontId="3" fillId="0" borderId="0" xfId="6" applyProtection="1">
      <protection locked="0"/>
    </xf>
    <xf numFmtId="0" fontId="3" fillId="0" borderId="0" xfId="6"/>
    <xf numFmtId="0" fontId="20" fillId="15" borderId="0" xfId="6" applyFont="1" applyFill="1" applyProtection="1"/>
    <xf numFmtId="0" fontId="3" fillId="15" borderId="0" xfId="6" applyFill="1" applyProtection="1"/>
    <xf numFmtId="0" fontId="3" fillId="17" borderId="0" xfId="6" applyFill="1" applyProtection="1"/>
    <xf numFmtId="0" fontId="3" fillId="0" borderId="0" xfId="6" applyProtection="1"/>
    <xf numFmtId="0" fontId="3" fillId="16" borderId="15" xfId="6" applyFill="1" applyBorder="1" applyProtection="1"/>
    <xf numFmtId="0" fontId="3" fillId="16" borderId="0" xfId="6" applyFill="1" applyBorder="1" applyProtection="1"/>
    <xf numFmtId="0" fontId="20" fillId="16" borderId="0" xfId="6" applyFont="1" applyFill="1" applyBorder="1" applyAlignment="1" applyProtection="1">
      <alignment horizontal="center"/>
    </xf>
    <xf numFmtId="0" fontId="20" fillId="16" borderId="16" xfId="6" applyFont="1" applyFill="1" applyBorder="1" applyAlignment="1" applyProtection="1">
      <alignment horizontal="center"/>
    </xf>
    <xf numFmtId="165" fontId="22" fillId="16" borderId="0" xfId="6" applyNumberFormat="1" applyFont="1" applyFill="1" applyBorder="1" applyProtection="1"/>
    <xf numFmtId="165" fontId="22" fillId="16" borderId="16" xfId="6" applyNumberFormat="1" applyFont="1" applyFill="1" applyBorder="1" applyProtection="1"/>
    <xf numFmtId="165" fontId="22" fillId="18" borderId="16" xfId="6" applyNumberFormat="1" applyFont="1" applyFill="1" applyBorder="1" applyProtection="1"/>
    <xf numFmtId="0" fontId="23" fillId="15" borderId="0" xfId="6" applyFont="1" applyFill="1" applyProtection="1"/>
    <xf numFmtId="0" fontId="23" fillId="19" borderId="17" xfId="6" applyFont="1" applyFill="1" applyBorder="1" applyProtection="1">
      <protection locked="0"/>
    </xf>
    <xf numFmtId="0" fontId="3" fillId="19" borderId="1" xfId="6" applyFill="1" applyBorder="1" applyProtection="1">
      <protection locked="0"/>
    </xf>
    <xf numFmtId="0" fontId="3" fillId="19" borderId="18" xfId="6" applyFill="1" applyBorder="1" applyProtection="1">
      <protection locked="0"/>
    </xf>
    <xf numFmtId="0" fontId="22" fillId="0" borderId="19" xfId="6" applyFont="1" applyBorder="1" applyAlignment="1" applyProtection="1">
      <alignment horizontal="center" vertical="center"/>
    </xf>
    <xf numFmtId="0" fontId="22" fillId="0" borderId="20" xfId="6" applyFont="1" applyBorder="1" applyAlignment="1" applyProtection="1">
      <alignment horizontal="center" vertical="center" wrapText="1"/>
    </xf>
    <xf numFmtId="0" fontId="22" fillId="0" borderId="20" xfId="6" applyNumberFormat="1" applyFont="1" applyBorder="1" applyAlignment="1" applyProtection="1">
      <alignment horizontal="center" vertical="center" wrapText="1"/>
    </xf>
    <xf numFmtId="0" fontId="22" fillId="0" borderId="20" xfId="6" applyFont="1" applyBorder="1" applyAlignment="1" applyProtection="1">
      <alignment horizontal="center" vertical="center" textRotation="90" wrapText="1"/>
    </xf>
    <xf numFmtId="0" fontId="22" fillId="0" borderId="21" xfId="6" applyNumberFormat="1" applyFont="1" applyBorder="1" applyAlignment="1" applyProtection="1">
      <alignment horizontal="center" vertical="center" wrapText="1"/>
    </xf>
    <xf numFmtId="0" fontId="3" fillId="15" borderId="22" xfId="6" applyFill="1" applyBorder="1" applyProtection="1"/>
    <xf numFmtId="0" fontId="3" fillId="15" borderId="23" xfId="6" applyFill="1" applyBorder="1" applyProtection="1"/>
    <xf numFmtId="0" fontId="22" fillId="15" borderId="23" xfId="6" applyFont="1" applyFill="1" applyBorder="1" applyAlignment="1" applyProtection="1">
      <alignment horizontal="center"/>
    </xf>
    <xf numFmtId="0" fontId="3" fillId="15" borderId="23" xfId="6" applyFill="1" applyBorder="1" applyAlignment="1" applyProtection="1">
      <alignment horizontal="center"/>
    </xf>
    <xf numFmtId="0" fontId="3" fillId="15" borderId="24" xfId="6" applyFill="1" applyBorder="1" applyProtection="1"/>
    <xf numFmtId="0" fontId="3" fillId="0" borderId="12" xfId="6" applyBorder="1" applyProtection="1"/>
    <xf numFmtId="49" fontId="3" fillId="0" borderId="13" xfId="6" applyNumberFormat="1" applyBorder="1" applyAlignment="1" applyProtection="1">
      <alignment horizontal="center"/>
    </xf>
    <xf numFmtId="0" fontId="3" fillId="0" borderId="14" xfId="6" applyBorder="1" applyProtection="1"/>
    <xf numFmtId="0" fontId="22" fillId="19" borderId="25" xfId="6" applyFont="1" applyFill="1" applyBorder="1" applyProtection="1">
      <protection locked="0"/>
    </xf>
    <xf numFmtId="0" fontId="22" fillId="0" borderId="26" xfId="6" applyFont="1" applyBorder="1" applyAlignment="1" applyProtection="1">
      <alignment horizontal="center"/>
      <protection locked="0"/>
    </xf>
    <xf numFmtId="0" fontId="3" fillId="0" borderId="26" xfId="6" applyBorder="1" applyAlignment="1" applyProtection="1">
      <alignment horizontal="center"/>
    </xf>
    <xf numFmtId="0" fontId="3" fillId="0" borderId="26" xfId="6" applyBorder="1" applyProtection="1"/>
    <xf numFmtId="0" fontId="3" fillId="0" borderId="27" xfId="6" applyBorder="1" applyProtection="1"/>
    <xf numFmtId="0" fontId="3" fillId="0" borderId="15" xfId="6" applyBorder="1" applyProtection="1"/>
    <xf numFmtId="49" fontId="3" fillId="0" borderId="0" xfId="6" applyNumberFormat="1" applyBorder="1" applyAlignment="1" applyProtection="1">
      <alignment horizontal="center"/>
    </xf>
    <xf numFmtId="0" fontId="3" fillId="0" borderId="16" xfId="6" applyBorder="1" applyProtection="1"/>
    <xf numFmtId="0" fontId="3" fillId="0" borderId="25" xfId="6" applyFont="1" applyBorder="1" applyProtection="1">
      <protection locked="0"/>
    </xf>
    <xf numFmtId="0" fontId="3" fillId="0" borderId="0" xfId="6" applyBorder="1" applyProtection="1"/>
    <xf numFmtId="49" fontId="3" fillId="0" borderId="0" xfId="6" applyNumberFormat="1" applyFont="1" applyBorder="1" applyAlignment="1" applyProtection="1">
      <alignment horizontal="center"/>
    </xf>
    <xf numFmtId="0" fontId="3" fillId="0" borderId="28" xfId="6" applyFont="1" applyFill="1" applyBorder="1" applyProtection="1"/>
    <xf numFmtId="49" fontId="3" fillId="0" borderId="29" xfId="6" applyNumberFormat="1" applyFont="1" applyBorder="1" applyAlignment="1" applyProtection="1">
      <alignment horizontal="center"/>
    </xf>
    <xf numFmtId="0" fontId="3" fillId="0" borderId="30" xfId="6" applyBorder="1" applyProtection="1"/>
    <xf numFmtId="0" fontId="3" fillId="0" borderId="31" xfId="6" applyFont="1" applyBorder="1" applyProtection="1">
      <protection locked="0"/>
    </xf>
    <xf numFmtId="0" fontId="3" fillId="0" borderId="32" xfId="6" applyFont="1" applyBorder="1" applyProtection="1">
      <protection locked="0"/>
    </xf>
    <xf numFmtId="0" fontId="22" fillId="0" borderId="32" xfId="6" applyFont="1" applyBorder="1" applyAlignment="1" applyProtection="1">
      <alignment horizontal="center"/>
      <protection locked="0"/>
    </xf>
    <xf numFmtId="0" fontId="3" fillId="0" borderId="32" xfId="6" applyBorder="1" applyAlignment="1" applyProtection="1">
      <alignment horizontal="center"/>
    </xf>
    <xf numFmtId="0" fontId="3" fillId="0" borderId="32" xfId="6" applyBorder="1" applyProtection="1"/>
    <xf numFmtId="0" fontId="3" fillId="0" borderId="33" xfId="6" applyBorder="1" applyProtection="1"/>
    <xf numFmtId="0" fontId="3" fillId="0" borderId="0" xfId="6" applyFill="1" applyProtection="1"/>
    <xf numFmtId="0" fontId="8" fillId="2" borderId="37" xfId="0" applyFont="1" applyFill="1" applyBorder="1" applyAlignment="1" applyProtection="1">
      <alignment shrinkToFit="1"/>
      <protection locked="0"/>
    </xf>
    <xf numFmtId="0" fontId="3" fillId="0" borderId="26" xfId="6" applyFont="1" applyBorder="1" applyProtection="1">
      <protection locked="0"/>
    </xf>
    <xf numFmtId="0" fontId="3" fillId="0" borderId="26" xfId="6" applyFont="1" applyBorder="1" applyAlignment="1" applyProtection="1">
      <alignment horizontal="center"/>
    </xf>
    <xf numFmtId="0" fontId="22" fillId="0" borderId="26" xfId="6" applyFont="1" applyBorder="1" applyProtection="1">
      <protection locked="0"/>
    </xf>
    <xf numFmtId="0" fontId="3" fillId="0" borderId="25" xfId="6" quotePrefix="1" applyFont="1" applyBorder="1" applyProtection="1">
      <protection locked="0"/>
    </xf>
    <xf numFmtId="0" fontId="3" fillId="0" borderId="32" xfId="6" applyFont="1" applyBorder="1" applyAlignment="1" applyProtection="1">
      <alignment horizontal="center"/>
    </xf>
    <xf numFmtId="0" fontId="0" fillId="0" borderId="0" xfId="0" applyAlignment="1">
      <alignment wrapText="1"/>
    </xf>
    <xf numFmtId="0" fontId="11" fillId="0" borderId="0" xfId="0" applyFont="1" applyAlignment="1">
      <alignment horizontal="left" vertical="top" wrapText="1"/>
    </xf>
    <xf numFmtId="0" fontId="5" fillId="12" borderId="42" xfId="5" applyFont="1" applyFill="1" applyBorder="1"/>
    <xf numFmtId="0" fontId="5" fillId="12" borderId="43" xfId="5" applyFont="1" applyFill="1" applyBorder="1"/>
    <xf numFmtId="0" fontId="3" fillId="12" borderId="44" xfId="5" applyFont="1" applyFill="1" applyBorder="1"/>
    <xf numFmtId="0" fontId="5" fillId="10" borderId="10" xfId="5" applyFont="1" applyFill="1" applyBorder="1"/>
    <xf numFmtId="0" fontId="5" fillId="10" borderId="44" xfId="5" applyFont="1" applyFill="1" applyBorder="1"/>
    <xf numFmtId="0" fontId="5" fillId="13" borderId="10" xfId="5" applyFont="1" applyFill="1" applyBorder="1"/>
    <xf numFmtId="0" fontId="5" fillId="14" borderId="10" xfId="5" applyFont="1" applyFill="1" applyBorder="1"/>
    <xf numFmtId="0" fontId="5" fillId="14" borderId="44" xfId="5" applyFont="1" applyFill="1" applyBorder="1"/>
    <xf numFmtId="0" fontId="11" fillId="9" borderId="10" xfId="0" applyFont="1" applyFill="1" applyBorder="1"/>
    <xf numFmtId="0" fontId="5" fillId="11" borderId="10" xfId="5" applyFont="1" applyFill="1" applyBorder="1"/>
    <xf numFmtId="0" fontId="5" fillId="20" borderId="34" xfId="5" applyFont="1" applyFill="1" applyBorder="1" applyAlignment="1">
      <alignment shrinkToFit="1"/>
    </xf>
    <xf numFmtId="164" fontId="5" fillId="12" borderId="4" xfId="5" applyNumberFormat="1" applyFont="1" applyFill="1" applyBorder="1" applyAlignment="1">
      <alignment horizontal="center"/>
    </xf>
    <xf numFmtId="164" fontId="5" fillId="10" borderId="6" xfId="5" applyNumberFormat="1" applyFont="1" applyFill="1" applyBorder="1" applyAlignment="1">
      <alignment horizontal="center"/>
    </xf>
    <xf numFmtId="164" fontId="5" fillId="10" borderId="45" xfId="5" applyNumberFormat="1" applyFont="1" applyFill="1" applyBorder="1" applyAlignment="1">
      <alignment horizontal="center"/>
    </xf>
    <xf numFmtId="164" fontId="5" fillId="13" borderId="6" xfId="5" applyNumberFormat="1" applyFont="1" applyFill="1" applyBorder="1" applyAlignment="1">
      <alignment horizontal="center"/>
    </xf>
    <xf numFmtId="164" fontId="5" fillId="13" borderId="45" xfId="5" applyNumberFormat="1" applyFont="1" applyFill="1" applyBorder="1" applyAlignment="1">
      <alignment horizontal="center"/>
    </xf>
    <xf numFmtId="164" fontId="5" fillId="14" borderId="6" xfId="5" applyNumberFormat="1" applyFont="1" applyFill="1" applyBorder="1" applyAlignment="1">
      <alignment horizontal="center"/>
    </xf>
    <xf numFmtId="164" fontId="5" fillId="14" borderId="45" xfId="5" applyNumberFormat="1" applyFont="1" applyFill="1" applyBorder="1" applyAlignment="1">
      <alignment horizontal="center"/>
    </xf>
    <xf numFmtId="0" fontId="12" fillId="0" borderId="41" xfId="0" applyFont="1" applyBorder="1" applyAlignment="1">
      <alignment horizontal="left" vertical="top" wrapText="1"/>
    </xf>
    <xf numFmtId="49" fontId="5" fillId="3" borderId="4" xfId="7" applyNumberFormat="1" applyFont="1" applyFill="1" applyBorder="1"/>
    <xf numFmtId="49" fontId="5" fillId="3" borderId="45" xfId="7" applyNumberFormat="1" applyFont="1" applyFill="1" applyBorder="1"/>
    <xf numFmtId="49" fontId="5" fillId="3" borderId="46" xfId="7" applyNumberFormat="1" applyFont="1" applyFill="1" applyBorder="1"/>
    <xf numFmtId="49" fontId="5" fillId="4" borderId="6" xfId="7" applyNumberFormat="1" applyFont="1" applyFill="1" applyBorder="1"/>
    <xf numFmtId="49" fontId="5" fillId="4" borderId="46" xfId="7" applyNumberFormat="1" applyFont="1" applyFill="1" applyBorder="1"/>
    <xf numFmtId="49" fontId="5" fillId="5" borderId="6" xfId="7" applyNumberFormat="1" applyFont="1" applyFill="1" applyBorder="1"/>
    <xf numFmtId="49" fontId="5" fillId="7" borderId="6" xfId="7" applyNumberFormat="1" applyFont="1" applyFill="1" applyBorder="1"/>
    <xf numFmtId="49" fontId="5" fillId="7" borderId="46" xfId="7" applyNumberFormat="1" applyFont="1" applyFill="1" applyBorder="1"/>
    <xf numFmtId="0" fontId="11" fillId="6" borderId="6" xfId="0" applyFont="1" applyFill="1" applyBorder="1"/>
    <xf numFmtId="0" fontId="11" fillId="8" borderId="6" xfId="0" applyFont="1" applyFill="1" applyBorder="1"/>
    <xf numFmtId="0" fontId="11" fillId="9" borderId="37" xfId="0" applyFont="1" applyFill="1" applyBorder="1"/>
    <xf numFmtId="0" fontId="12" fillId="0" borderId="47" xfId="0" applyFont="1" applyBorder="1" applyAlignment="1">
      <alignment horizontal="left" vertical="top" wrapText="1"/>
    </xf>
    <xf numFmtId="0" fontId="12" fillId="0" borderId="41" xfId="0" applyFont="1" applyBorder="1" applyAlignment="1">
      <alignment horizontal="center" vertical="top" wrapText="1"/>
    </xf>
    <xf numFmtId="164" fontId="5" fillId="12" borderId="6" xfId="5" applyNumberFormat="1" applyFont="1" applyFill="1" applyBorder="1" applyAlignment="1">
      <alignment horizontal="center"/>
    </xf>
    <xf numFmtId="0" fontId="12" fillId="0" borderId="48" xfId="0" applyFont="1" applyBorder="1" applyAlignment="1">
      <alignment horizontal="left" vertical="top" wrapText="1"/>
    </xf>
    <xf numFmtId="0" fontId="5" fillId="3" borderId="49" xfId="5" applyFont="1" applyFill="1" applyBorder="1"/>
    <xf numFmtId="0" fontId="5" fillId="3" borderId="50" xfId="5" applyFont="1" applyFill="1" applyBorder="1"/>
    <xf numFmtId="0" fontId="5" fillId="4" borderId="1" xfId="5" applyFont="1" applyFill="1" applyBorder="1"/>
    <xf numFmtId="0" fontId="5" fillId="4" borderId="51" xfId="5" applyFont="1" applyFill="1" applyBorder="1"/>
    <xf numFmtId="0" fontId="5" fillId="5" borderId="1" xfId="5" applyFont="1" applyFill="1" applyBorder="1" applyAlignment="1">
      <alignment wrapText="1"/>
    </xf>
    <xf numFmtId="0" fontId="11" fillId="7" borderId="1" xfId="0" applyFont="1" applyFill="1" applyBorder="1"/>
    <xf numFmtId="0" fontId="11" fillId="7" borderId="51" xfId="0" applyFont="1" applyFill="1" applyBorder="1"/>
    <xf numFmtId="0" fontId="5" fillId="6" borderId="1" xfId="5" applyFont="1" applyFill="1" applyBorder="1"/>
    <xf numFmtId="0" fontId="5" fillId="8" borderId="1" xfId="5" applyFont="1" applyFill="1" applyBorder="1"/>
    <xf numFmtId="0" fontId="5" fillId="9" borderId="35" xfId="5" applyFont="1" applyFill="1" applyBorder="1"/>
    <xf numFmtId="0" fontId="5" fillId="3" borderId="4" xfId="5" applyFont="1" applyFill="1" applyBorder="1"/>
    <xf numFmtId="0" fontId="5" fillId="3" borderId="45" xfId="5" applyFont="1" applyFill="1" applyBorder="1"/>
    <xf numFmtId="0" fontId="5" fillId="3" borderId="46" xfId="5" applyFont="1" applyFill="1" applyBorder="1"/>
    <xf numFmtId="0" fontId="5" fillId="4" borderId="6" xfId="5" applyFont="1" applyFill="1" applyBorder="1"/>
    <xf numFmtId="0" fontId="5" fillId="4" borderId="46" xfId="5" applyFont="1" applyFill="1" applyBorder="1"/>
    <xf numFmtId="0" fontId="5" fillId="5" borderId="6" xfId="5" applyFont="1" applyFill="1" applyBorder="1"/>
    <xf numFmtId="0" fontId="5" fillId="7" borderId="6" xfId="5" applyFont="1" applyFill="1" applyBorder="1"/>
    <xf numFmtId="0" fontId="5" fillId="3" borderId="51" xfId="5" applyFont="1" applyFill="1" applyBorder="1"/>
    <xf numFmtId="0" fontId="5" fillId="3" borderId="10" xfId="5" applyFont="1" applyFill="1" applyBorder="1" applyAlignment="1"/>
    <xf numFmtId="0" fontId="5" fillId="3" borderId="11" xfId="5" applyFont="1" applyFill="1" applyBorder="1" applyAlignment="1"/>
    <xf numFmtId="0" fontId="12" fillId="0" borderId="0" xfId="0" applyFont="1" applyFill="1" applyBorder="1" applyAlignment="1" applyProtection="1">
      <protection locked="0"/>
    </xf>
    <xf numFmtId="0" fontId="11" fillId="0" borderId="0" xfId="0" applyFont="1" applyAlignment="1">
      <alignment vertical="top"/>
    </xf>
    <xf numFmtId="0" fontId="12" fillId="3" borderId="0" xfId="0" applyFont="1" applyFill="1" applyAlignment="1"/>
    <xf numFmtId="0" fontId="11" fillId="0" borderId="0" xfId="0" applyFont="1" applyFill="1" applyAlignment="1"/>
    <xf numFmtId="0" fontId="12" fillId="6" borderId="0" xfId="0" applyFont="1" applyFill="1" applyAlignment="1"/>
    <xf numFmtId="0" fontId="11" fillId="0" borderId="0" xfId="0" applyFont="1" applyAlignment="1"/>
    <xf numFmtId="0" fontId="12" fillId="8" borderId="0" xfId="0" applyFont="1" applyFill="1" applyAlignment="1">
      <alignment wrapText="1"/>
    </xf>
    <xf numFmtId="0" fontId="12" fillId="20" borderId="0" xfId="0" applyFont="1" applyFill="1" applyAlignment="1"/>
    <xf numFmtId="0" fontId="13" fillId="0" borderId="0" xfId="0" applyFont="1" applyAlignment="1">
      <alignment vertical="top" wrapText="1"/>
    </xf>
    <xf numFmtId="0" fontId="5" fillId="3" borderId="10" xfId="5" applyFont="1" applyFill="1" applyBorder="1" applyAlignment="1">
      <alignment horizontal="center"/>
    </xf>
    <xf numFmtId="0" fontId="12" fillId="8" borderId="0" xfId="0" applyFont="1" applyFill="1" applyAlignment="1"/>
    <xf numFmtId="0" fontId="2" fillId="0" borderId="26" xfId="6" applyFont="1" applyBorder="1" applyAlignment="1" applyProtection="1">
      <alignment shrinkToFit="1"/>
      <protection locked="0"/>
    </xf>
    <xf numFmtId="0" fontId="2" fillId="0" borderId="32" xfId="6" applyFont="1" applyBorder="1" applyAlignment="1" applyProtection="1">
      <alignment shrinkToFit="1"/>
      <protection locked="0"/>
    </xf>
    <xf numFmtId="0" fontId="5" fillId="0" borderId="6" xfId="5" applyFont="1" applyFill="1" applyBorder="1" applyAlignment="1" applyProtection="1">
      <alignment horizontal="center" shrinkToFit="1"/>
    </xf>
    <xf numFmtId="0" fontId="5" fillId="0" borderId="6" xfId="5" applyFont="1" applyBorder="1" applyAlignment="1" applyProtection="1">
      <alignment horizontal="center" shrinkToFit="1"/>
    </xf>
    <xf numFmtId="0" fontId="11" fillId="0" borderId="6" xfId="0" applyFont="1" applyBorder="1" applyAlignment="1" applyProtection="1">
      <alignment horizontal="center" shrinkToFit="1"/>
    </xf>
    <xf numFmtId="0" fontId="11" fillId="0" borderId="37" xfId="0" applyFont="1" applyBorder="1" applyAlignment="1" applyProtection="1">
      <alignment horizontal="center" shrinkToFit="1"/>
    </xf>
    <xf numFmtId="0" fontId="0" fillId="0" borderId="0" xfId="0" applyFont="1" applyFill="1"/>
    <xf numFmtId="0" fontId="11" fillId="0" borderId="0" xfId="0" applyFont="1" applyFill="1"/>
    <xf numFmtId="0" fontId="8" fillId="0" borderId="0" xfId="0" applyFont="1" applyFill="1"/>
    <xf numFmtId="0" fontId="5" fillId="0" borderId="0" xfId="5" applyFont="1" applyFill="1"/>
    <xf numFmtId="0" fontId="24" fillId="0" borderId="0" xfId="10" applyFill="1"/>
    <xf numFmtId="0" fontId="2" fillId="0" borderId="25" xfId="0" applyFont="1" applyBorder="1" applyProtection="1">
      <protection locked="0"/>
    </xf>
    <xf numFmtId="0" fontId="0" fillId="0" borderId="26" xfId="0" applyBorder="1" applyProtection="1">
      <protection locked="0"/>
    </xf>
    <xf numFmtId="0" fontId="0" fillId="0" borderId="0" xfId="0" applyProtection="1">
      <protection locked="0"/>
    </xf>
    <xf numFmtId="0" fontId="2" fillId="0" borderId="25" xfId="17" applyFont="1" applyBorder="1" applyProtection="1">
      <protection locked="0"/>
    </xf>
    <xf numFmtId="0" fontId="2" fillId="0" borderId="26" xfId="17" applyFont="1" applyBorder="1" applyProtection="1">
      <protection locked="0"/>
    </xf>
    <xf numFmtId="0" fontId="11" fillId="6" borderId="10" xfId="0" applyFont="1" applyFill="1" applyBorder="1" applyAlignment="1">
      <alignment horizontal="center"/>
    </xf>
    <xf numFmtId="0" fontId="11" fillId="6" borderId="1" xfId="0" applyFont="1" applyFill="1" applyBorder="1" applyAlignment="1">
      <alignment horizontal="center"/>
    </xf>
    <xf numFmtId="0" fontId="11" fillId="6" borderId="11" xfId="0" applyFont="1" applyFill="1" applyBorder="1" applyAlignment="1">
      <alignment horizontal="center"/>
    </xf>
    <xf numFmtId="0" fontId="11" fillId="8" borderId="10" xfId="0" applyFont="1" applyFill="1" applyBorder="1" applyAlignment="1">
      <alignment horizontal="center"/>
    </xf>
    <xf numFmtId="0" fontId="11" fillId="8" borderId="1" xfId="0" applyFont="1" applyFill="1" applyBorder="1" applyAlignment="1">
      <alignment horizontal="center"/>
    </xf>
    <xf numFmtId="0" fontId="11" fillId="8" borderId="11" xfId="0" applyFont="1" applyFill="1" applyBorder="1" applyAlignment="1">
      <alignment horizontal="center"/>
    </xf>
    <xf numFmtId="0" fontId="11" fillId="9" borderId="34" xfId="0" applyFont="1" applyFill="1" applyBorder="1" applyAlignment="1">
      <alignment horizontal="center"/>
    </xf>
    <xf numFmtId="0" fontId="11" fillId="9" borderId="35" xfId="0" applyFont="1" applyFill="1" applyBorder="1" applyAlignment="1">
      <alignment horizontal="center"/>
    </xf>
    <xf numFmtId="0" fontId="11" fillId="9" borderId="36" xfId="0" applyFont="1" applyFill="1" applyBorder="1" applyAlignment="1">
      <alignment horizontal="center"/>
    </xf>
    <xf numFmtId="0" fontId="12" fillId="2" borderId="52" xfId="0" applyFont="1" applyFill="1" applyBorder="1" applyAlignment="1" applyProtection="1">
      <alignment horizontal="left" vertical="top" wrapText="1"/>
      <protection locked="0"/>
    </xf>
    <xf numFmtId="0" fontId="12" fillId="2" borderId="38" xfId="0" applyFont="1" applyFill="1" applyBorder="1" applyAlignment="1" applyProtection="1">
      <alignment horizontal="left" vertical="top" wrapText="1"/>
      <protection locked="0"/>
    </xf>
    <xf numFmtId="0" fontId="12" fillId="2" borderId="40" xfId="0" applyFont="1" applyFill="1" applyBorder="1" applyAlignment="1" applyProtection="1">
      <alignment horizontal="left" vertical="top" wrapText="1"/>
      <protection locked="0"/>
    </xf>
    <xf numFmtId="0" fontId="12" fillId="2" borderId="53" xfId="0" applyFont="1" applyFill="1" applyBorder="1" applyAlignment="1" applyProtection="1">
      <alignment horizontal="left" vertical="top" wrapText="1"/>
      <protection locked="0"/>
    </xf>
    <xf numFmtId="0" fontId="12" fillId="2" borderId="54" xfId="0" applyFont="1" applyFill="1" applyBorder="1" applyAlignment="1" applyProtection="1">
      <alignment horizontal="left" vertical="top" wrapText="1"/>
      <protection locked="0"/>
    </xf>
    <xf numFmtId="0" fontId="12" fillId="2" borderId="39" xfId="0" applyFont="1" applyFill="1" applyBorder="1" applyAlignment="1" applyProtection="1">
      <alignment horizontal="left" vertical="top" wrapText="1"/>
      <protection locked="0"/>
    </xf>
    <xf numFmtId="0" fontId="11" fillId="2" borderId="17" xfId="0" applyFont="1" applyFill="1" applyBorder="1" applyAlignment="1" applyProtection="1">
      <alignment horizontal="left" wrapText="1"/>
      <protection locked="0"/>
    </xf>
    <xf numFmtId="0" fontId="11" fillId="2" borderId="18" xfId="0" applyFont="1" applyFill="1" applyBorder="1" applyAlignment="1" applyProtection="1">
      <alignment horizontal="left" wrapText="1"/>
      <protection locked="0"/>
    </xf>
    <xf numFmtId="14" fontId="11" fillId="2" borderId="17" xfId="0" applyNumberFormat="1" applyFont="1" applyFill="1" applyBorder="1" applyAlignment="1" applyProtection="1">
      <alignment horizontal="left" wrapText="1"/>
      <protection locked="0"/>
    </xf>
    <xf numFmtId="0" fontId="17" fillId="0" borderId="0" xfId="0" applyFont="1" applyAlignment="1">
      <alignment wrapText="1"/>
    </xf>
    <xf numFmtId="0" fontId="18" fillId="0" borderId="0" xfId="0" applyFont="1" applyAlignment="1">
      <alignment wrapText="1"/>
    </xf>
    <xf numFmtId="0" fontId="5" fillId="0" borderId="0" xfId="5" applyFont="1" applyFill="1" applyAlignment="1">
      <alignment wrapText="1"/>
    </xf>
    <xf numFmtId="0" fontId="0" fillId="0" borderId="0" xfId="0" applyFill="1" applyAlignment="1">
      <alignment wrapText="1"/>
    </xf>
    <xf numFmtId="0" fontId="13" fillId="0" borderId="0" xfId="0" applyFont="1" applyAlignment="1">
      <alignment horizontal="left" vertical="top" wrapText="1"/>
    </xf>
    <xf numFmtId="0" fontId="11" fillId="0" borderId="0" xfId="0" applyFont="1" applyAlignment="1">
      <alignment horizontal="left" vertical="top" wrapText="1"/>
    </xf>
    <xf numFmtId="0" fontId="20" fillId="16" borderId="12" xfId="6" applyFont="1" applyFill="1" applyBorder="1" applyAlignment="1" applyProtection="1">
      <alignment horizontal="center"/>
    </xf>
    <xf numFmtId="0" fontId="21" fillId="16" borderId="13" xfId="6" applyFont="1" applyFill="1" applyBorder="1" applyAlignment="1" applyProtection="1">
      <alignment horizontal="center"/>
    </xf>
    <xf numFmtId="0" fontId="21" fillId="16" borderId="14" xfId="6" applyFont="1" applyFill="1" applyBorder="1" applyAlignment="1" applyProtection="1">
      <alignment horizontal="center"/>
    </xf>
    <xf numFmtId="0" fontId="22" fillId="16" borderId="15" xfId="6" applyFont="1" applyFill="1" applyBorder="1" applyAlignment="1" applyProtection="1">
      <alignment horizontal="right"/>
    </xf>
    <xf numFmtId="0" fontId="22" fillId="16" borderId="0" xfId="6" applyFont="1" applyFill="1" applyBorder="1" applyAlignment="1" applyProtection="1">
      <alignment horizontal="right"/>
    </xf>
  </cellXfs>
  <cellStyles count="22">
    <cellStyle name="Hyperlink" xfId="10" builtinId="8"/>
    <cellStyle name="Normal" xfId="0" builtinId="0"/>
    <cellStyle name="Normal 2" xfId="4"/>
    <cellStyle name="Normal 2 2" xfId="2"/>
    <cellStyle name="Normal 2 3" xfId="3"/>
    <cellStyle name="Normal 2_uncertainty" xfId="16"/>
    <cellStyle name="Normal 3" xfId="1"/>
    <cellStyle name="Normal 3 2" xfId="6"/>
    <cellStyle name="Normal 3 2 2" xfId="12"/>
    <cellStyle name="Normal 3 2_uncertainty" xfId="17"/>
    <cellStyle name="Normal 4" xfId="5"/>
    <cellStyle name="Normal 4 2" xfId="7"/>
    <cellStyle name="Normal 4 2 2" xfId="13"/>
    <cellStyle name="Normal 4 2_uncertainty" xfId="19"/>
    <cellStyle name="Normal 4 3" xfId="11"/>
    <cellStyle name="Normal 4_uncertainty" xfId="18"/>
    <cellStyle name="Normal 5" xfId="8"/>
    <cellStyle name="Normal 5 2" xfId="9"/>
    <cellStyle name="Normal 5 2 2" xfId="15"/>
    <cellStyle name="Normal 5 2_uncertainty" xfId="21"/>
    <cellStyle name="Normal 5 3" xfId="14"/>
    <cellStyle name="Normal 5_uncertainty" xfId="20"/>
  </cellStyles>
  <dxfs count="40">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auto="1"/>
      </font>
      <fill>
        <patternFill>
          <bgColor indexed="46"/>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
      <font>
        <condense val="0"/>
        <extend val="0"/>
        <color indexed="22"/>
      </font>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8</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972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6</xdr:row>
      <xdr:rowOff>47625</xdr:rowOff>
    </xdr:from>
    <xdr:to>
      <xdr:col>9</xdr:col>
      <xdr:colOff>403856</xdr:colOff>
      <xdr:row>20</xdr:row>
      <xdr:rowOff>28575</xdr:rowOff>
    </xdr:to>
    <xdr:sp macro="" textlink="">
      <xdr:nvSpPr>
        <xdr:cNvPr id="3" name="Text Box 2"/>
        <xdr:cNvSpPr txBox="1">
          <a:spLocks noChangeArrowheads="1"/>
        </xdr:cNvSpPr>
      </xdr:nvSpPr>
      <xdr:spPr bwMode="auto">
        <a:xfrm>
          <a:off x="1524000" y="1190625"/>
          <a:ext cx="5737856" cy="2647950"/>
        </a:xfrm>
        <a:prstGeom prst="rect">
          <a:avLst/>
        </a:prstGeom>
        <a:gradFill rotWithShape="0">
          <a:gsLst>
            <a:gs pos="0">
              <a:srgbClr xmlns:mc="http://schemas.openxmlformats.org/markup-compatibility/2006" xmlns:a14="http://schemas.microsoft.com/office/drawing/2010/main" val="E08600" mc:Ignorable="a14" a14:legacySpreadsheetColorIndex="52">
                <a:gamma/>
                <a:shade val="87843"/>
                <a:invGamma/>
              </a:srgbClr>
            </a:gs>
            <a:gs pos="100000">
              <a:srgbClr xmlns:mc="http://schemas.openxmlformats.org/markup-compatibility/2006" xmlns:a14="http://schemas.microsoft.com/office/drawing/2010/main" val="FF9900" mc:Ignorable="a14" a14:legacySpreadsheetColorIndex="52"/>
            </a:gs>
          </a:gsLst>
          <a:lin ang="5400000" scaled="1"/>
        </a:gradFill>
        <a:ln w="38100">
          <a:miter lim="800000"/>
          <a:headEnd/>
          <a:tailEnd/>
        </a:ln>
        <a:effectLst/>
        <a:scene3d>
          <a:camera prst="legacyPerspectiveTopRight"/>
          <a:lightRig rig="legacyFlat3" dir="b"/>
        </a:scene3d>
        <a:sp3d extrusionH="121893000" prstMaterial="legacyMatte">
          <a:bevelT w="13500" h="13500" prst="angle"/>
          <a:bevelB w="13500" h="13500" prst="angle"/>
          <a:extrusionClr>
            <a:srgbClr xmlns:mc="http://schemas.openxmlformats.org/markup-compatibility/2006" xmlns:a14="http://schemas.microsoft.com/office/drawing/2010/main" val="FF9900" mc:Ignorable="a14" a14:legacySpreadsheetColorIndex="52"/>
          </a:extrusionClr>
        </a:sp3d>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This application for Excel 97 has been developed by Alan Rowley Associates</a:t>
          </a:r>
        </a:p>
        <a:p>
          <a:pPr algn="l" rtl="0">
            <a:defRPr sz="1000"/>
          </a:pPr>
          <a:r>
            <a:rPr lang="en-GB" sz="1200" b="1" i="0" u="none" strike="noStrike" baseline="0">
              <a:solidFill>
                <a:srgbClr val="000000"/>
              </a:solidFill>
              <a:latin typeface="Arial"/>
              <a:cs typeface="Arial"/>
            </a:rPr>
            <a:t>for more information on this and our other products for laboratory and general quality management contact:-</a:t>
          </a:r>
        </a:p>
        <a:p>
          <a:pPr algn="l" rtl="0">
            <a:defRPr sz="1000"/>
          </a:pPr>
          <a:r>
            <a:rPr lang="en-GB" sz="1200" b="1" i="0" u="none" strike="noStrike" baseline="0">
              <a:solidFill>
                <a:srgbClr val="000000"/>
              </a:solidFill>
              <a:latin typeface="Arial"/>
              <a:cs typeface="Arial"/>
            </a:rPr>
            <a:t>                </a:t>
          </a:r>
        </a:p>
        <a:p>
          <a:pPr algn="l" rtl="0">
            <a:defRPr sz="1000"/>
          </a:pPr>
          <a:r>
            <a:rPr lang="en-GB" sz="1200" b="1" i="0" u="none" strike="noStrike" baseline="0">
              <a:solidFill>
                <a:srgbClr val="000000"/>
              </a:solidFill>
              <a:latin typeface="Arial"/>
              <a:cs typeface="Arial"/>
            </a:rPr>
            <a:t>                       Dr Alan G Rowley</a:t>
          </a:r>
        </a:p>
        <a:p>
          <a:pPr algn="l" rtl="0">
            <a:defRPr sz="1000"/>
          </a:pPr>
          <a:r>
            <a:rPr lang="en-GB" sz="1200" b="1" i="0" u="none" strike="noStrike" baseline="0">
              <a:solidFill>
                <a:srgbClr val="000000"/>
              </a:solidFill>
              <a:latin typeface="Arial"/>
              <a:cs typeface="Arial"/>
            </a:rPr>
            <a:t>                       23 Garth End Road</a:t>
          </a:r>
        </a:p>
        <a:p>
          <a:pPr algn="l" rtl="0">
            <a:defRPr sz="1000"/>
          </a:pPr>
          <a:r>
            <a:rPr lang="en-GB" sz="1200" b="1" i="0" u="none" strike="noStrike" baseline="0">
              <a:solidFill>
                <a:srgbClr val="000000"/>
              </a:solidFill>
              <a:latin typeface="Arial"/>
              <a:cs typeface="Arial"/>
            </a:rPr>
            <a:t>                       West Ayton</a:t>
          </a:r>
        </a:p>
        <a:p>
          <a:pPr algn="l" rtl="0">
            <a:defRPr sz="1000"/>
          </a:pPr>
          <a:r>
            <a:rPr lang="en-GB" sz="1200" b="1" i="0" u="none" strike="noStrike" baseline="0">
              <a:solidFill>
                <a:srgbClr val="000000"/>
              </a:solidFill>
              <a:latin typeface="Arial"/>
              <a:cs typeface="Arial"/>
            </a:rPr>
            <a:t>                       SCARBOROUGH YO13 9JJ UK</a:t>
          </a:r>
        </a:p>
        <a:p>
          <a:pPr algn="l" rtl="0">
            <a:defRPr sz="1000"/>
          </a:pPr>
          <a:r>
            <a:rPr lang="en-GB" sz="1200" b="1" i="0" u="none" strike="noStrike" baseline="0">
              <a:solidFill>
                <a:srgbClr val="000000"/>
              </a:solidFill>
              <a:latin typeface="Arial"/>
              <a:cs typeface="Arial"/>
            </a:rPr>
            <a:t>                       Tel:  +(44) 1723 865 177</a:t>
          </a:r>
        </a:p>
        <a:p>
          <a:pPr algn="l" rtl="0">
            <a:defRPr sz="1000"/>
          </a:pPr>
          <a:r>
            <a:rPr lang="en-GB" sz="1200" b="1" i="0" u="none" strike="noStrike" baseline="0">
              <a:solidFill>
                <a:srgbClr val="000000"/>
              </a:solidFill>
              <a:latin typeface="Arial"/>
              <a:cs typeface="Arial"/>
            </a:rPr>
            <a:t>                       Fax: +(44) 1723 865 334 </a:t>
          </a:r>
        </a:p>
        <a:p>
          <a:pPr algn="l" rtl="0">
            <a:defRPr sz="1000"/>
          </a:pPr>
          <a:r>
            <a:rPr lang="en-GB" sz="1200" b="1" i="0" u="none" strike="noStrike" baseline="0">
              <a:solidFill>
                <a:srgbClr val="000000"/>
              </a:solidFill>
              <a:latin typeface="Arial"/>
              <a:cs typeface="Arial"/>
            </a:rPr>
            <a:t>                        rowleyassoc@netwales.co.uk</a:t>
          </a:r>
          <a:endParaRPr lang="en-GB" sz="1200" b="0" i="0" u="none" strike="noStrike" baseline="0">
            <a:solidFill>
              <a:srgbClr val="000000"/>
            </a:solidFill>
            <a:latin typeface="Arial"/>
            <a:cs typeface="Arial"/>
          </a:endParaRPr>
        </a:p>
        <a:p>
          <a:pPr algn="l" rtl="0">
            <a:defRPr sz="1000"/>
          </a:pPr>
          <a:endParaRPr lang="en-GB" sz="1200" b="0" i="0" u="none" strike="noStrike" baseline="0">
            <a:solidFill>
              <a:srgbClr val="000000"/>
            </a:solidFill>
            <a:latin typeface="Arial"/>
            <a:cs typeface="Arial"/>
          </a:endParaRPr>
        </a:p>
      </xdr:txBody>
    </xdr:sp>
    <xdr:clientData/>
  </xdr:twoCellAnchor>
  <xdr:twoCellAnchor>
    <xdr:from>
      <xdr:col>6</xdr:col>
      <xdr:colOff>125730</xdr:colOff>
      <xdr:row>21</xdr:row>
      <xdr:rowOff>38100</xdr:rowOff>
    </xdr:from>
    <xdr:to>
      <xdr:col>9</xdr:col>
      <xdr:colOff>588705</xdr:colOff>
      <xdr:row>23</xdr:row>
      <xdr:rowOff>47625</xdr:rowOff>
    </xdr:to>
    <xdr:sp macro="" textlink="">
      <xdr:nvSpPr>
        <xdr:cNvPr id="4" name="Text Box 3"/>
        <xdr:cNvSpPr txBox="1">
          <a:spLocks noChangeArrowheads="1"/>
        </xdr:cNvSpPr>
      </xdr:nvSpPr>
      <xdr:spPr bwMode="auto">
        <a:xfrm>
          <a:off x="4697730" y="4038600"/>
          <a:ext cx="27489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en-GB" sz="1800" b="1" i="0" u="none" strike="noStrike" baseline="0">
              <a:solidFill>
                <a:srgbClr val="000000"/>
              </a:solidFill>
              <a:latin typeface="Arial"/>
              <a:cs typeface="Arial"/>
            </a:rPr>
            <a:t>Uncertainty Toolmaster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ir-app-qpl01/LinkToQPulse/Documents.svc/documents/active/attachment?number=WAT-SG-5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showGridLines="0" showRowColHeaders="0" showZeros="0" view="pageLayout" zoomScaleNormal="100" workbookViewId="0">
      <selection activeCell="H2" sqref="H2"/>
    </sheetView>
  </sheetViews>
  <sheetFormatPr defaultRowHeight="15" x14ac:dyDescent="0.2"/>
  <cols>
    <col min="1" max="16384" width="9" style="50"/>
  </cols>
  <sheetData>
    <row r="1" spans="1:1" x14ac:dyDescent="0.2">
      <c r="A1" s="49" t="s">
        <v>117</v>
      </c>
    </row>
  </sheetData>
  <sheetProtection password="EA4F" sheet="1" objects="1" scenarios="1"/>
  <pageMargins left="0.75" right="0.75" top="1" bottom="1" header="0.5" footer="0.5"/>
  <pageSetup paperSize="8" orientation="portrait" horizontalDpi="300" verticalDpi="300" r:id="rId1"/>
  <headerFooter alignWithMargins="0">
    <oddHeader>&amp;CSS-CHEM-GEN-S-001 v5
Issued 13 June 2017</oddHeader>
    <oddFooter>&amp;CVersion 4, Issued 02 Sept 2016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111"/>
  <sheetViews>
    <sheetView tabSelected="1" zoomScale="80" zoomScaleNormal="80" zoomScalePageLayoutView="140" workbookViewId="0">
      <selection activeCell="B9" sqref="B9:C9"/>
    </sheetView>
  </sheetViews>
  <sheetFormatPr defaultRowHeight="12" x14ac:dyDescent="0.2"/>
  <cols>
    <col min="1" max="1" width="32.25" style="1" customWidth="1"/>
    <col min="2" max="2" width="13" style="1" customWidth="1"/>
    <col min="3" max="3" width="23.375" style="1" customWidth="1"/>
    <col min="4" max="4" width="12.875" style="1" customWidth="1"/>
    <col min="5" max="5" width="20" style="1" customWidth="1"/>
    <col min="6" max="6" width="33.125" style="1" customWidth="1"/>
    <col min="7" max="7" width="41.375" style="1" customWidth="1"/>
    <col min="8" max="8" width="43.5" style="1" customWidth="1"/>
    <col min="9" max="9" width="41.5" style="1" customWidth="1"/>
    <col min="10" max="10" width="1.625" style="1" customWidth="1"/>
    <col min="11" max="12" width="15.25" style="1" customWidth="1"/>
    <col min="13" max="13" width="9" style="1"/>
    <col min="14" max="14" width="14" style="1" bestFit="1" customWidth="1"/>
    <col min="15" max="15" width="9" style="1" customWidth="1"/>
    <col min="16" max="16" width="15.25" style="1" bestFit="1" customWidth="1"/>
    <col min="17" max="17" width="9" style="1" customWidth="1"/>
    <col min="18" max="16384" width="9" style="1"/>
  </cols>
  <sheetData>
    <row r="1" spans="1:16" ht="15" customHeight="1" x14ac:dyDescent="0.2">
      <c r="A1" s="10" t="s">
        <v>0</v>
      </c>
      <c r="B1" s="204" t="s">
        <v>190</v>
      </c>
      <c r="C1" s="205"/>
      <c r="E1" s="198" t="s">
        <v>156</v>
      </c>
      <c r="F1" s="199"/>
      <c r="G1" s="162"/>
    </row>
    <row r="2" spans="1:16" ht="15" customHeight="1" x14ac:dyDescent="0.2">
      <c r="A2" s="10" t="s">
        <v>1</v>
      </c>
      <c r="B2" s="204" t="s">
        <v>191</v>
      </c>
      <c r="C2" s="205"/>
      <c r="E2" s="200"/>
      <c r="F2" s="201"/>
      <c r="G2" s="106"/>
    </row>
    <row r="3" spans="1:16" ht="15" customHeight="1" x14ac:dyDescent="0.2">
      <c r="A3" s="10" t="s">
        <v>30</v>
      </c>
      <c r="B3" s="204" t="s">
        <v>192</v>
      </c>
      <c r="C3" s="205"/>
      <c r="E3" s="202"/>
      <c r="F3" s="203"/>
      <c r="G3" s="11"/>
    </row>
    <row r="4" spans="1:16" ht="15" customHeight="1" x14ac:dyDescent="0.2">
      <c r="A4" s="10" t="s">
        <v>2</v>
      </c>
      <c r="B4" s="204" t="s">
        <v>193</v>
      </c>
      <c r="C4" s="205"/>
      <c r="D4" s="11"/>
      <c r="E4" s="11"/>
      <c r="F4" s="11"/>
      <c r="G4" s="11"/>
    </row>
    <row r="5" spans="1:16" ht="15" customHeight="1" x14ac:dyDescent="0.2">
      <c r="A5" s="12"/>
      <c r="B5" s="35"/>
      <c r="C5" s="11"/>
      <c r="E5" s="39" t="s">
        <v>94</v>
      </c>
      <c r="G5" s="11"/>
    </row>
    <row r="6" spans="1:16" ht="15" customHeight="1" x14ac:dyDescent="0.2">
      <c r="A6" s="10" t="s">
        <v>3</v>
      </c>
      <c r="B6" s="204" t="s">
        <v>189</v>
      </c>
      <c r="C6" s="205"/>
      <c r="E6" s="39" t="s">
        <v>95</v>
      </c>
      <c r="G6" s="11"/>
    </row>
    <row r="7" spans="1:16" ht="15" customHeight="1" x14ac:dyDescent="0.2">
      <c r="A7" s="10" t="s">
        <v>4</v>
      </c>
      <c r="B7" s="206">
        <v>43000</v>
      </c>
      <c r="C7" s="205"/>
      <c r="E7" s="39" t="s">
        <v>96</v>
      </c>
      <c r="G7" s="11"/>
    </row>
    <row r="8" spans="1:16" ht="15" customHeight="1" x14ac:dyDescent="0.2">
      <c r="A8" s="11"/>
      <c r="B8" s="35"/>
      <c r="C8" s="11"/>
      <c r="D8" s="11"/>
      <c r="E8" s="11"/>
      <c r="F8" s="11"/>
      <c r="G8" s="11"/>
    </row>
    <row r="9" spans="1:16" ht="15" customHeight="1" x14ac:dyDescent="0.2">
      <c r="A9" s="10" t="s">
        <v>5</v>
      </c>
      <c r="B9" s="204" t="s">
        <v>194</v>
      </c>
      <c r="C9" s="205"/>
      <c r="E9" s="39" t="s">
        <v>155</v>
      </c>
      <c r="F9" s="11"/>
      <c r="G9" s="11"/>
    </row>
    <row r="10" spans="1:16" ht="15" customHeight="1" x14ac:dyDescent="0.2">
      <c r="A10" s="13" t="s">
        <v>31</v>
      </c>
      <c r="B10" s="206">
        <v>43014</v>
      </c>
      <c r="C10" s="205"/>
      <c r="D10" s="11"/>
      <c r="E10" s="11"/>
      <c r="F10" s="11"/>
      <c r="G10" s="11"/>
    </row>
    <row r="11" spans="1:16" x14ac:dyDescent="0.2">
      <c r="A11" s="11"/>
      <c r="B11" s="11"/>
      <c r="C11" s="11"/>
      <c r="D11" s="11"/>
      <c r="E11" s="11"/>
      <c r="F11" s="11"/>
      <c r="G11" s="11"/>
    </row>
    <row r="12" spans="1:16" ht="15" customHeight="1" x14ac:dyDescent="0.2">
      <c r="A12" s="207" t="s">
        <v>166</v>
      </c>
      <c r="B12" s="208"/>
      <c r="C12" s="208"/>
      <c r="D12" s="208"/>
      <c r="E12" s="208"/>
      <c r="F12" s="208"/>
      <c r="G12" s="208"/>
    </row>
    <row r="13" spans="1:16" x14ac:dyDescent="0.2">
      <c r="A13" s="208"/>
      <c r="B13" s="208"/>
      <c r="C13" s="208"/>
      <c r="D13" s="208"/>
      <c r="E13" s="208"/>
      <c r="F13" s="208"/>
      <c r="G13" s="208"/>
    </row>
    <row r="14" spans="1:16" ht="15" customHeight="1" thickBot="1" x14ac:dyDescent="0.25">
      <c r="A14" s="29" t="s">
        <v>25</v>
      </c>
      <c r="B14" s="11"/>
      <c r="C14" s="11"/>
      <c r="D14" s="11"/>
      <c r="E14" s="11"/>
      <c r="F14" s="11"/>
      <c r="G14" s="11"/>
    </row>
    <row r="15" spans="1:16" s="9" customFormat="1" ht="39.75" customHeight="1" thickBot="1" x14ac:dyDescent="0.25">
      <c r="A15" s="138" t="s">
        <v>125</v>
      </c>
      <c r="B15" s="139" t="s">
        <v>89</v>
      </c>
      <c r="C15" s="28" t="s">
        <v>90</v>
      </c>
      <c r="D15" s="28" t="s">
        <v>91</v>
      </c>
      <c r="E15" s="45" t="s">
        <v>97</v>
      </c>
      <c r="F15" s="126" t="s">
        <v>116</v>
      </c>
      <c r="G15" s="141" t="s">
        <v>15</v>
      </c>
      <c r="H15" s="126" t="s">
        <v>16</v>
      </c>
      <c r="I15" s="45" t="s">
        <v>113</v>
      </c>
      <c r="N15" s="40" t="s">
        <v>98</v>
      </c>
      <c r="O15" s="40"/>
      <c r="P15" s="40"/>
    </row>
    <row r="16" spans="1:16" ht="15" customHeight="1" x14ac:dyDescent="0.2">
      <c r="A16" s="108" t="s">
        <v>72</v>
      </c>
      <c r="B16" s="119">
        <f>IF($B$55="","",$B$55)</f>
        <v>11.85525991874081</v>
      </c>
      <c r="C16" s="2">
        <v>100</v>
      </c>
      <c r="D16" s="2" t="s">
        <v>32</v>
      </c>
      <c r="E16" s="44"/>
      <c r="F16" s="127" t="s">
        <v>115</v>
      </c>
      <c r="G16" s="142" t="s">
        <v>17</v>
      </c>
      <c r="H16" s="152" t="s">
        <v>114</v>
      </c>
      <c r="I16" s="46"/>
      <c r="N16" s="41" t="s">
        <v>99</v>
      </c>
      <c r="O16" s="41"/>
      <c r="P16" s="41"/>
    </row>
    <row r="17" spans="1:17" ht="15" customHeight="1" x14ac:dyDescent="0.2">
      <c r="A17" s="109" t="s">
        <v>73</v>
      </c>
      <c r="B17" s="140">
        <f>IF($B$53="","",($B$52/(SQRT($B$53))))</f>
        <v>1.3652332841370927</v>
      </c>
      <c r="C17" s="3">
        <f>IF($B$54="","Control Chart / Validation Mean",$B$54)</f>
        <v>56.415885420000002</v>
      </c>
      <c r="D17" s="3" t="s">
        <v>32</v>
      </c>
      <c r="E17" s="176"/>
      <c r="F17" s="128" t="s">
        <v>6</v>
      </c>
      <c r="G17" s="143" t="s">
        <v>17</v>
      </c>
      <c r="H17" s="153" t="s">
        <v>71</v>
      </c>
      <c r="I17" s="48"/>
      <c r="N17" s="41" t="s">
        <v>100</v>
      </c>
      <c r="O17" s="41" t="s">
        <v>101</v>
      </c>
      <c r="P17" s="41" t="s">
        <v>102</v>
      </c>
      <c r="Q17" s="41" t="s">
        <v>127</v>
      </c>
    </row>
    <row r="18" spans="1:17" ht="15" customHeight="1" x14ac:dyDescent="0.2">
      <c r="A18" s="110"/>
      <c r="B18" s="160"/>
      <c r="C18" s="171" t="s">
        <v>33</v>
      </c>
      <c r="D18" s="161"/>
      <c r="E18" s="176"/>
      <c r="F18" s="129" t="s">
        <v>7</v>
      </c>
      <c r="G18" s="159" t="s">
        <v>18</v>
      </c>
      <c r="H18" s="154"/>
      <c r="I18" s="48"/>
      <c r="N18" s="1" t="s">
        <v>112</v>
      </c>
      <c r="O18" s="42">
        <v>0.1</v>
      </c>
      <c r="P18" s="1" t="s">
        <v>104</v>
      </c>
      <c r="Q18" s="1" t="s">
        <v>165</v>
      </c>
    </row>
    <row r="19" spans="1:17" ht="15" customHeight="1" x14ac:dyDescent="0.2">
      <c r="A19" s="111" t="s">
        <v>8</v>
      </c>
      <c r="B19" s="120">
        <f>IF($B$55&gt;$B$62,"&lt;0",(IF($B$62="","",(SQRT(($B$62^2)-($B$55^2))))))</f>
        <v>11.732181522426254</v>
      </c>
      <c r="C19" s="4">
        <v>100</v>
      </c>
      <c r="D19" s="4" t="s">
        <v>32</v>
      </c>
      <c r="E19" s="43"/>
      <c r="F19" s="130" t="s">
        <v>115</v>
      </c>
      <c r="G19" s="144" t="s">
        <v>19</v>
      </c>
      <c r="H19" s="155" t="s">
        <v>27</v>
      </c>
      <c r="I19" s="48"/>
      <c r="N19" s="1" t="s">
        <v>103</v>
      </c>
      <c r="O19" s="42">
        <v>0.9</v>
      </c>
      <c r="P19" s="1" t="s">
        <v>106</v>
      </c>
    </row>
    <row r="20" spans="1:17" ht="15" customHeight="1" x14ac:dyDescent="0.2">
      <c r="A20" s="112" t="s">
        <v>9</v>
      </c>
      <c r="B20" s="121">
        <f>IF($B$60="","",($B$59/(SQRT($B$60))))</f>
        <v>0.21408339248817093</v>
      </c>
      <c r="C20" s="5">
        <f>IF($B$61="","Mean 10% or 90%",$B$61)</f>
        <v>6.2880624999999997</v>
      </c>
      <c r="D20" s="5" t="s">
        <v>32</v>
      </c>
      <c r="E20" s="175"/>
      <c r="F20" s="131" t="s">
        <v>10</v>
      </c>
      <c r="G20" s="145" t="s">
        <v>19</v>
      </c>
      <c r="H20" s="156" t="s">
        <v>23</v>
      </c>
      <c r="I20" s="48"/>
      <c r="P20" s="1" t="s">
        <v>107</v>
      </c>
    </row>
    <row r="21" spans="1:17" ht="14.25" x14ac:dyDescent="0.2">
      <c r="A21" s="113" t="s">
        <v>74</v>
      </c>
      <c r="B21" s="122" t="str">
        <f>IF($B$55&gt;$B$70,"&lt;0",(IF($B$70="","",(SQRT(($B$70^2)-($B$55^2))))))</f>
        <v/>
      </c>
      <c r="C21" s="6">
        <v>100</v>
      </c>
      <c r="D21" s="6" t="s">
        <v>32</v>
      </c>
      <c r="E21" s="44"/>
      <c r="F21" s="132" t="s">
        <v>115</v>
      </c>
      <c r="G21" s="146" t="s">
        <v>92</v>
      </c>
      <c r="H21" s="157" t="s">
        <v>28</v>
      </c>
      <c r="I21" s="48"/>
      <c r="P21" s="1" t="s">
        <v>111</v>
      </c>
    </row>
    <row r="22" spans="1:17" ht="14.25" x14ac:dyDescent="0.2">
      <c r="A22" s="113" t="s">
        <v>75</v>
      </c>
      <c r="B22" s="123" t="str">
        <f>IF($B$68="","",($B$67/(SQRT($B$68))))</f>
        <v/>
      </c>
      <c r="C22" s="6" t="str">
        <f>IF($B$69="","Mean Matrix Spike / Sample",$B$69)</f>
        <v>Mean Matrix Spike / Sample</v>
      </c>
      <c r="D22" s="6" t="s">
        <v>32</v>
      </c>
      <c r="E22" s="175"/>
      <c r="F22" s="132" t="s">
        <v>11</v>
      </c>
      <c r="G22" s="146" t="s">
        <v>92</v>
      </c>
      <c r="H22" s="157" t="s">
        <v>24</v>
      </c>
      <c r="I22" s="48"/>
      <c r="P22" s="1" t="s">
        <v>105</v>
      </c>
    </row>
    <row r="23" spans="1:17" ht="14.25" x14ac:dyDescent="0.2">
      <c r="A23" s="113" t="s">
        <v>76</v>
      </c>
      <c r="B23" s="122" t="str">
        <f>IF($B$55&gt;$B$76,"&lt;0",(IF($B$76="","",(SQRT(($B$76^2)-($B$55^2))))))</f>
        <v/>
      </c>
      <c r="C23" s="6">
        <v>100</v>
      </c>
      <c r="D23" s="6" t="s">
        <v>32</v>
      </c>
      <c r="E23" s="44"/>
      <c r="F23" s="132" t="s">
        <v>115</v>
      </c>
      <c r="G23" s="146" t="s">
        <v>92</v>
      </c>
      <c r="H23" s="157" t="s">
        <v>28</v>
      </c>
      <c r="I23" s="48"/>
      <c r="P23" s="1" t="s">
        <v>110</v>
      </c>
    </row>
    <row r="24" spans="1:17" ht="14.25" x14ac:dyDescent="0.2">
      <c r="A24" s="113" t="s">
        <v>77</v>
      </c>
      <c r="B24" s="123" t="str">
        <f>IF($B$74="","",($B$73/(SQRT($B$74))))</f>
        <v/>
      </c>
      <c r="C24" s="6" t="str">
        <f>IF($B$75="","Mean Matrix Spike / Sample",$B$75)</f>
        <v>Mean Matrix Spike / Sample</v>
      </c>
      <c r="D24" s="6" t="s">
        <v>32</v>
      </c>
      <c r="E24" s="175"/>
      <c r="F24" s="132" t="s">
        <v>11</v>
      </c>
      <c r="G24" s="146" t="s">
        <v>92</v>
      </c>
      <c r="H24" s="157" t="s">
        <v>24</v>
      </c>
      <c r="I24" s="48"/>
      <c r="P24" s="1" t="s">
        <v>109</v>
      </c>
    </row>
    <row r="25" spans="1:17" ht="14.25" x14ac:dyDescent="0.2">
      <c r="A25" s="113" t="s">
        <v>78</v>
      </c>
      <c r="B25" s="122" t="str">
        <f>IF($B$55&gt;$B$82,"&lt;0",(IF($B$82="","",(SQRT(($B$82^2)-($B$55^2))))))</f>
        <v/>
      </c>
      <c r="C25" s="6">
        <v>100</v>
      </c>
      <c r="D25" s="6" t="s">
        <v>32</v>
      </c>
      <c r="E25" s="44"/>
      <c r="F25" s="132" t="s">
        <v>115</v>
      </c>
      <c r="G25" s="146" t="s">
        <v>92</v>
      </c>
      <c r="H25" s="157" t="s">
        <v>28</v>
      </c>
      <c r="I25" s="48"/>
      <c r="P25" s="1" t="s">
        <v>108</v>
      </c>
    </row>
    <row r="26" spans="1:17" ht="14.25" x14ac:dyDescent="0.2">
      <c r="A26" s="113" t="s">
        <v>79</v>
      </c>
      <c r="B26" s="123" t="str">
        <f>IF($B$80="","",($B$79/(SQRT($B$80))))</f>
        <v/>
      </c>
      <c r="C26" s="6" t="str">
        <f>IF($B$81="","Mean Matrix Spike / Sample",$B$81)</f>
        <v>Mean Matrix Spike / Sample</v>
      </c>
      <c r="D26" s="6" t="s">
        <v>32</v>
      </c>
      <c r="E26" s="175"/>
      <c r="F26" s="132" t="s">
        <v>11</v>
      </c>
      <c r="G26" s="146" t="s">
        <v>92</v>
      </c>
      <c r="H26" s="157" t="s">
        <v>24</v>
      </c>
      <c r="I26" s="48"/>
      <c r="P26" s="1" t="s">
        <v>167</v>
      </c>
    </row>
    <row r="27" spans="1:17" ht="14.25" x14ac:dyDescent="0.2">
      <c r="A27" s="113" t="s">
        <v>80</v>
      </c>
      <c r="B27" s="122" t="str">
        <f>IF($B$55&gt;$B$88,"&lt;0",(IF($B$88="","",(SQRT(($B$88^2)-($B$55^2))))))</f>
        <v/>
      </c>
      <c r="C27" s="6">
        <v>100</v>
      </c>
      <c r="D27" s="6" t="s">
        <v>32</v>
      </c>
      <c r="E27" s="44"/>
      <c r="F27" s="132" t="s">
        <v>115</v>
      </c>
      <c r="G27" s="146" t="s">
        <v>92</v>
      </c>
      <c r="H27" s="157" t="s">
        <v>28</v>
      </c>
      <c r="I27" s="48"/>
      <c r="P27" s="1" t="s">
        <v>168</v>
      </c>
    </row>
    <row r="28" spans="1:17" ht="14.25" x14ac:dyDescent="0.2">
      <c r="A28" s="113" t="s">
        <v>81</v>
      </c>
      <c r="B28" s="123" t="str">
        <f>IF($B$86="","",($B$85/(SQRT($B$86))))</f>
        <v/>
      </c>
      <c r="C28" s="6" t="str">
        <f>IF($B$87="","Mean Matrix Spike / Sample",$B$87)</f>
        <v>Mean Matrix Spike / Sample</v>
      </c>
      <c r="D28" s="6" t="s">
        <v>32</v>
      </c>
      <c r="E28" s="175"/>
      <c r="F28" s="132" t="s">
        <v>11</v>
      </c>
      <c r="G28" s="146" t="s">
        <v>92</v>
      </c>
      <c r="H28" s="157" t="s">
        <v>24</v>
      </c>
      <c r="I28" s="48"/>
      <c r="P28" s="1" t="s">
        <v>169</v>
      </c>
    </row>
    <row r="29" spans="1:17" ht="14.25" x14ac:dyDescent="0.2">
      <c r="A29" s="113" t="s">
        <v>82</v>
      </c>
      <c r="B29" s="122" t="str">
        <f>IF($B$55&gt;$B$94,"&lt;0",(IF($B$94="","",(SQRT(($B$94^2)-($B$55^2))))))</f>
        <v/>
      </c>
      <c r="C29" s="6">
        <v>100</v>
      </c>
      <c r="D29" s="6" t="s">
        <v>32</v>
      </c>
      <c r="E29" s="44"/>
      <c r="F29" s="132" t="s">
        <v>115</v>
      </c>
      <c r="G29" s="146" t="s">
        <v>92</v>
      </c>
      <c r="H29" s="157" t="s">
        <v>28</v>
      </c>
      <c r="I29" s="48"/>
      <c r="P29" s="1" t="s">
        <v>170</v>
      </c>
    </row>
    <row r="30" spans="1:17" ht="14.25" x14ac:dyDescent="0.2">
      <c r="A30" s="113" t="s">
        <v>83</v>
      </c>
      <c r="B30" s="123" t="str">
        <f>IF($B$92="","",($B$91/(SQRT($B$92))))</f>
        <v/>
      </c>
      <c r="C30" s="6" t="str">
        <f>IF($B$93="","Mean Matrix Spike / Sample",$B$93)</f>
        <v>Mean Matrix Spike / Sample</v>
      </c>
      <c r="D30" s="6" t="s">
        <v>32</v>
      </c>
      <c r="E30" s="175"/>
      <c r="F30" s="132" t="s">
        <v>11</v>
      </c>
      <c r="G30" s="146" t="s">
        <v>92</v>
      </c>
      <c r="H30" s="157" t="s">
        <v>24</v>
      </c>
      <c r="I30" s="48"/>
      <c r="P30" s="1" t="s">
        <v>171</v>
      </c>
    </row>
    <row r="31" spans="1:17" ht="14.25" x14ac:dyDescent="0.2">
      <c r="A31" s="113" t="s">
        <v>84</v>
      </c>
      <c r="B31" s="122" t="str">
        <f>IF($B$55&gt;$B$100,"&lt;0",(IF($B$100="","",(SQRT(($B$100^2)-($B$55^2))))))</f>
        <v/>
      </c>
      <c r="C31" s="6">
        <v>100</v>
      </c>
      <c r="D31" s="6" t="s">
        <v>32</v>
      </c>
      <c r="E31" s="44"/>
      <c r="F31" s="132" t="s">
        <v>115</v>
      </c>
      <c r="G31" s="146" t="s">
        <v>92</v>
      </c>
      <c r="H31" s="157" t="s">
        <v>28</v>
      </c>
      <c r="I31" s="48"/>
    </row>
    <row r="32" spans="1:17" ht="14.25" x14ac:dyDescent="0.2">
      <c r="A32" s="113" t="s">
        <v>85</v>
      </c>
      <c r="B32" s="123" t="str">
        <f>IF($B$98="","",($B$97/(SQRT($B$98))))</f>
        <v/>
      </c>
      <c r="C32" s="6" t="str">
        <f>IF($B$99="","Mean Matrix Spike / Sample",$B$99)</f>
        <v>Mean Matrix Spike / Sample</v>
      </c>
      <c r="D32" s="6" t="s">
        <v>32</v>
      </c>
      <c r="E32" s="175"/>
      <c r="F32" s="132" t="s">
        <v>11</v>
      </c>
      <c r="G32" s="146" t="s">
        <v>92</v>
      </c>
      <c r="H32" s="157" t="s">
        <v>24</v>
      </c>
      <c r="I32" s="48"/>
    </row>
    <row r="33" spans="1:9" ht="15" customHeight="1" x14ac:dyDescent="0.2">
      <c r="A33" s="114" t="s">
        <v>86</v>
      </c>
      <c r="B33" s="124" t="str">
        <f>IF($B$55&gt;$B$107,"&lt;0",(IF($B$107="","",(SQRT(($B$107^2)-($B$55^2))))))</f>
        <v/>
      </c>
      <c r="C33" s="7">
        <v>100</v>
      </c>
      <c r="D33" s="7" t="s">
        <v>32</v>
      </c>
      <c r="E33" s="176"/>
      <c r="F33" s="133" t="s">
        <v>115</v>
      </c>
      <c r="G33" s="147" t="s">
        <v>20</v>
      </c>
      <c r="H33" s="158" t="s">
        <v>29</v>
      </c>
      <c r="I33" s="48"/>
    </row>
    <row r="34" spans="1:9" ht="15" customHeight="1" x14ac:dyDescent="0.2">
      <c r="A34" s="115" t="s">
        <v>87</v>
      </c>
      <c r="B34" s="125" t="str">
        <f>IF($B$105="","",($B$104/(SQRT($B$105))))</f>
        <v/>
      </c>
      <c r="C34" s="7" t="str">
        <f>IF($B$106="","Mean EQS",$B$106)</f>
        <v>Mean EQS</v>
      </c>
      <c r="D34" s="7" t="s">
        <v>32</v>
      </c>
      <c r="E34" s="176"/>
      <c r="F34" s="134" t="s">
        <v>13</v>
      </c>
      <c r="G34" s="148" t="s">
        <v>20</v>
      </c>
      <c r="H34" s="158" t="s">
        <v>26</v>
      </c>
      <c r="I34" s="48"/>
    </row>
    <row r="35" spans="1:9" ht="15" customHeight="1" x14ac:dyDescent="0.2">
      <c r="A35" s="116" t="s">
        <v>14</v>
      </c>
      <c r="B35" s="189" t="s">
        <v>34</v>
      </c>
      <c r="C35" s="190"/>
      <c r="D35" s="191"/>
      <c r="E35" s="177"/>
      <c r="F35" s="135"/>
      <c r="G35" s="149" t="s">
        <v>22</v>
      </c>
      <c r="H35" s="135"/>
      <c r="I35" s="48"/>
    </row>
    <row r="36" spans="1:9" ht="15" customHeight="1" x14ac:dyDescent="0.2">
      <c r="A36" s="117" t="s">
        <v>12</v>
      </c>
      <c r="B36" s="192" t="s">
        <v>34</v>
      </c>
      <c r="C36" s="193"/>
      <c r="D36" s="194"/>
      <c r="E36" s="177"/>
      <c r="F36" s="136"/>
      <c r="G36" s="150" t="s">
        <v>21</v>
      </c>
      <c r="H36" s="136"/>
      <c r="I36" s="48"/>
    </row>
    <row r="37" spans="1:9" ht="15" customHeight="1" thickBot="1" x14ac:dyDescent="0.25">
      <c r="A37" s="118" t="s">
        <v>153</v>
      </c>
      <c r="B37" s="195" t="s">
        <v>34</v>
      </c>
      <c r="C37" s="196"/>
      <c r="D37" s="197"/>
      <c r="E37" s="178"/>
      <c r="F37" s="137"/>
      <c r="G37" s="151" t="s">
        <v>151</v>
      </c>
      <c r="H37" s="137"/>
      <c r="I37" s="100"/>
    </row>
    <row r="38" spans="1:9" x14ac:dyDescent="0.2">
      <c r="A38" s="11"/>
      <c r="B38" s="11"/>
      <c r="C38" s="11"/>
      <c r="D38" s="11"/>
      <c r="E38" s="11"/>
      <c r="F38" s="11"/>
      <c r="G38" s="11"/>
    </row>
    <row r="39" spans="1:9" ht="14.25" x14ac:dyDescent="0.2">
      <c r="A39" s="179" t="s">
        <v>175</v>
      </c>
      <c r="B39" s="180"/>
      <c r="C39" s="180"/>
      <c r="D39" s="180"/>
      <c r="E39" s="180"/>
      <c r="F39" s="180"/>
      <c r="G39" s="180"/>
      <c r="H39" s="181"/>
    </row>
    <row r="40" spans="1:9" x14ac:dyDescent="0.2">
      <c r="A40" s="180"/>
      <c r="B40" s="180"/>
      <c r="C40" s="180"/>
      <c r="D40" s="180"/>
      <c r="E40" s="180"/>
      <c r="F40" s="180"/>
      <c r="G40" s="180"/>
      <c r="H40" s="181"/>
    </row>
    <row r="41" spans="1:9" ht="14.25" x14ac:dyDescent="0.2">
      <c r="A41" s="182" t="s">
        <v>174</v>
      </c>
      <c r="B41" s="180"/>
      <c r="C41" s="180"/>
      <c r="D41" s="180"/>
      <c r="E41" s="180"/>
      <c r="F41" s="180"/>
      <c r="G41" s="180"/>
      <c r="H41" s="181"/>
    </row>
    <row r="42" spans="1:9" x14ac:dyDescent="0.2">
      <c r="A42" s="209" t="s">
        <v>173</v>
      </c>
      <c r="B42" s="210"/>
      <c r="C42" s="210"/>
      <c r="D42" s="210"/>
      <c r="E42" s="210"/>
      <c r="F42" s="210"/>
      <c r="G42" s="210"/>
      <c r="H42" s="210"/>
    </row>
    <row r="43" spans="1:9" x14ac:dyDescent="0.2">
      <c r="A43" s="210"/>
      <c r="B43" s="210"/>
      <c r="C43" s="210"/>
      <c r="D43" s="210"/>
      <c r="E43" s="210"/>
      <c r="F43" s="210"/>
      <c r="G43" s="210"/>
      <c r="H43" s="210"/>
    </row>
    <row r="44" spans="1:9" ht="14.25" x14ac:dyDescent="0.2">
      <c r="A44" s="11"/>
      <c r="B44" s="11"/>
      <c r="C44" s="11"/>
      <c r="D44" s="183"/>
      <c r="E44" s="180"/>
      <c r="F44" s="180"/>
      <c r="G44" s="180"/>
    </row>
    <row r="45" spans="1:9" ht="14.25" x14ac:dyDescent="0.2">
      <c r="A45" s="30" t="s">
        <v>157</v>
      </c>
      <c r="B45" s="30"/>
      <c r="C45" s="30"/>
      <c r="D45" s="183" t="s">
        <v>172</v>
      </c>
      <c r="E45" s="180"/>
      <c r="F45" s="180"/>
      <c r="G45" s="180"/>
    </row>
    <row r="46" spans="1:9" x14ac:dyDescent="0.2">
      <c r="A46" s="30"/>
      <c r="B46" s="30"/>
      <c r="C46" s="30"/>
      <c r="D46" s="180"/>
      <c r="E46" s="180"/>
      <c r="F46" s="180"/>
      <c r="G46" s="180"/>
    </row>
    <row r="47" spans="1:9" ht="15.75" customHeight="1" x14ac:dyDescent="0.25">
      <c r="A47" s="211" t="s">
        <v>93</v>
      </c>
      <c r="B47" s="211"/>
      <c r="C47" s="211"/>
      <c r="D47" s="170"/>
      <c r="E47" s="15" t="s">
        <v>88</v>
      </c>
      <c r="F47" s="30"/>
      <c r="G47" s="30"/>
      <c r="H47" s="11"/>
    </row>
    <row r="48" spans="1:9" ht="18" customHeight="1" x14ac:dyDescent="0.2">
      <c r="A48" s="211"/>
      <c r="B48" s="211"/>
      <c r="C48" s="211"/>
      <c r="D48" s="170"/>
      <c r="E48" s="30"/>
      <c r="F48" s="30"/>
      <c r="G48" s="30"/>
      <c r="H48" s="11"/>
    </row>
    <row r="49" spans="1:8" ht="12" customHeight="1" x14ac:dyDescent="0.2">
      <c r="A49" s="39"/>
      <c r="B49" s="30"/>
      <c r="C49" s="30"/>
      <c r="D49" s="30"/>
      <c r="E49" s="30"/>
      <c r="F49" s="30"/>
      <c r="G49" s="30"/>
      <c r="H49" s="30"/>
    </row>
    <row r="50" spans="1:8" ht="12" customHeight="1" x14ac:dyDescent="0.2">
      <c r="A50" s="17" t="s">
        <v>35</v>
      </c>
      <c r="B50" s="11"/>
      <c r="C50" s="18"/>
      <c r="D50" s="18"/>
      <c r="E50" s="164" t="s">
        <v>70</v>
      </c>
      <c r="F50" s="164"/>
      <c r="G50" s="30"/>
      <c r="H50" s="11"/>
    </row>
    <row r="51" spans="1:8" ht="12" customHeight="1" x14ac:dyDescent="0.2">
      <c r="A51" s="14"/>
      <c r="B51" s="11"/>
      <c r="C51" s="18"/>
      <c r="D51" s="18"/>
      <c r="E51" s="30"/>
      <c r="F51" s="30"/>
      <c r="G51" s="30"/>
      <c r="H51" s="11"/>
    </row>
    <row r="52" spans="1:8" ht="12" customHeight="1" x14ac:dyDescent="0.2">
      <c r="A52" s="8" t="s">
        <v>36</v>
      </c>
      <c r="B52" s="19">
        <v>6.6882498520000002</v>
      </c>
      <c r="C52" s="18"/>
      <c r="D52" s="18"/>
      <c r="E52" s="165" t="s">
        <v>163</v>
      </c>
      <c r="F52" s="165"/>
      <c r="G52" s="165"/>
      <c r="H52" s="11"/>
    </row>
    <row r="53" spans="1:8" ht="12.75" customHeight="1" x14ac:dyDescent="0.2">
      <c r="A53" s="8" t="s">
        <v>37</v>
      </c>
      <c r="B53" s="19">
        <v>24</v>
      </c>
      <c r="C53" s="18"/>
      <c r="D53" s="18"/>
      <c r="E53" s="165" t="s">
        <v>164</v>
      </c>
      <c r="F53" s="165"/>
      <c r="G53" s="165"/>
      <c r="H53" s="11"/>
    </row>
    <row r="54" spans="1:8" x14ac:dyDescent="0.2">
      <c r="A54" s="8" t="s">
        <v>38</v>
      </c>
      <c r="B54" s="19">
        <v>56.415885420000002</v>
      </c>
      <c r="C54" s="18"/>
      <c r="D54" s="18"/>
      <c r="E54" s="165" t="s">
        <v>160</v>
      </c>
      <c r="F54" s="165"/>
      <c r="G54" s="165"/>
      <c r="H54" s="11"/>
    </row>
    <row r="55" spans="1:8" x14ac:dyDescent="0.2">
      <c r="A55" s="8" t="s">
        <v>39</v>
      </c>
      <c r="B55" s="36">
        <f>IF(B52="","",B52/B54*100)</f>
        <v>11.85525991874081</v>
      </c>
      <c r="C55" s="18"/>
      <c r="D55" s="18"/>
      <c r="E55" s="30"/>
      <c r="F55" s="30"/>
      <c r="G55" s="30"/>
      <c r="H55" s="11"/>
    </row>
    <row r="56" spans="1:8" x14ac:dyDescent="0.2">
      <c r="A56" s="11"/>
      <c r="B56" s="20"/>
      <c r="C56" s="18"/>
      <c r="D56" s="18"/>
      <c r="E56" s="30"/>
      <c r="F56" s="30"/>
      <c r="G56" s="30"/>
      <c r="H56" s="11"/>
    </row>
    <row r="57" spans="1:8" x14ac:dyDescent="0.2">
      <c r="A57" s="21" t="s">
        <v>40</v>
      </c>
      <c r="B57" s="20"/>
      <c r="C57" s="18"/>
      <c r="D57" s="18"/>
      <c r="E57" s="164" t="s">
        <v>61</v>
      </c>
      <c r="F57" s="164"/>
      <c r="G57" s="30"/>
      <c r="H57" s="11"/>
    </row>
    <row r="58" spans="1:8" x14ac:dyDescent="0.2">
      <c r="A58" s="11"/>
      <c r="B58" s="20"/>
      <c r="C58" s="18"/>
      <c r="D58" s="18"/>
      <c r="E58" s="166" t="s">
        <v>69</v>
      </c>
      <c r="F58" s="166"/>
      <c r="G58" s="30"/>
      <c r="H58" s="11"/>
    </row>
    <row r="59" spans="1:8" x14ac:dyDescent="0.2">
      <c r="A59" s="22" t="s">
        <v>41</v>
      </c>
      <c r="B59" s="19">
        <v>1.0487901479999999</v>
      </c>
      <c r="C59" s="18"/>
      <c r="D59" s="18"/>
      <c r="E59" s="39"/>
      <c r="F59" s="30"/>
      <c r="G59" s="30"/>
      <c r="H59" s="11"/>
    </row>
    <row r="60" spans="1:8" x14ac:dyDescent="0.2">
      <c r="A60" s="22" t="s">
        <v>42</v>
      </c>
      <c r="B60" s="19">
        <v>24</v>
      </c>
      <c r="C60" s="18"/>
      <c r="D60" s="18"/>
      <c r="E60" s="30" t="s">
        <v>62</v>
      </c>
      <c r="F60" s="30"/>
      <c r="G60" s="30"/>
      <c r="H60" s="11"/>
    </row>
    <row r="61" spans="1:8" x14ac:dyDescent="0.2">
      <c r="A61" s="22" t="s">
        <v>43</v>
      </c>
      <c r="B61" s="19">
        <v>6.2880624999999997</v>
      </c>
      <c r="C61" s="18"/>
      <c r="D61" s="18"/>
      <c r="E61" s="167" t="s">
        <v>162</v>
      </c>
      <c r="F61" s="167"/>
      <c r="G61" s="167"/>
      <c r="H61" s="11"/>
    </row>
    <row r="62" spans="1:8" x14ac:dyDescent="0.2">
      <c r="A62" s="22" t="s">
        <v>44</v>
      </c>
      <c r="B62" s="37">
        <f>IF(B59="","",B59/B61*100)</f>
        <v>16.679066850878151</v>
      </c>
      <c r="C62" s="18"/>
      <c r="D62" s="18"/>
      <c r="E62" s="167" t="s">
        <v>161</v>
      </c>
      <c r="F62" s="167"/>
      <c r="G62" s="167"/>
      <c r="H62" s="11"/>
    </row>
    <row r="63" spans="1:8" ht="12" customHeight="1" x14ac:dyDescent="0.2">
      <c r="A63" s="11"/>
      <c r="B63" s="20"/>
      <c r="C63" s="18"/>
      <c r="D63" s="18"/>
      <c r="E63" s="212" t="s">
        <v>160</v>
      </c>
      <c r="F63" s="212"/>
      <c r="G63" s="33"/>
      <c r="H63" s="11"/>
    </row>
    <row r="64" spans="1:8" x14ac:dyDescent="0.2">
      <c r="A64" s="23" t="s">
        <v>45</v>
      </c>
      <c r="B64" s="20"/>
      <c r="C64" s="18"/>
      <c r="D64" s="18"/>
      <c r="E64" s="33"/>
      <c r="F64" s="33"/>
      <c r="G64" s="30"/>
      <c r="H64" s="11"/>
    </row>
    <row r="65" spans="1:8" x14ac:dyDescent="0.2">
      <c r="A65" s="14"/>
      <c r="B65" s="20"/>
      <c r="C65" s="18"/>
      <c r="D65" s="18"/>
      <c r="E65" s="30" t="s">
        <v>63</v>
      </c>
      <c r="F65" s="30"/>
      <c r="G65" s="30"/>
      <c r="H65" s="11"/>
    </row>
    <row r="66" spans="1:8" ht="12" customHeight="1" x14ac:dyDescent="0.2">
      <c r="A66" s="14" t="s">
        <v>55</v>
      </c>
      <c r="B66" s="24"/>
      <c r="C66" s="18"/>
      <c r="D66" s="18"/>
      <c r="E66" s="212" t="s">
        <v>159</v>
      </c>
      <c r="F66" s="212"/>
      <c r="G66" s="33"/>
      <c r="H66" s="11"/>
    </row>
    <row r="67" spans="1:8" ht="12" customHeight="1" x14ac:dyDescent="0.2">
      <c r="A67" s="25" t="s">
        <v>46</v>
      </c>
      <c r="B67" s="19"/>
      <c r="C67" s="18"/>
      <c r="D67" s="18"/>
      <c r="E67" s="212"/>
      <c r="F67" s="212"/>
      <c r="G67" s="33"/>
      <c r="H67" s="11"/>
    </row>
    <row r="68" spans="1:8" x14ac:dyDescent="0.2">
      <c r="A68" s="25" t="s">
        <v>47</v>
      </c>
      <c r="B68" s="19"/>
      <c r="C68" s="18"/>
      <c r="D68" s="18"/>
      <c r="E68" s="31"/>
      <c r="F68" s="107"/>
      <c r="G68" s="30"/>
      <c r="H68" s="11"/>
    </row>
    <row r="69" spans="1:8" ht="12" customHeight="1" x14ac:dyDescent="0.2">
      <c r="A69" s="25" t="s">
        <v>48</v>
      </c>
      <c r="B69" s="19"/>
      <c r="C69" s="18"/>
      <c r="D69" s="18"/>
      <c r="E69" s="31" t="s">
        <v>64</v>
      </c>
      <c r="F69" s="31"/>
      <c r="G69" s="30"/>
      <c r="H69" s="11"/>
    </row>
    <row r="70" spans="1:8" ht="12" customHeight="1" x14ac:dyDescent="0.2">
      <c r="A70" s="25" t="s">
        <v>49</v>
      </c>
      <c r="B70" s="38" t="str">
        <f>IF(B67="","",B67/B69*100)</f>
        <v/>
      </c>
      <c r="C70" s="18"/>
      <c r="D70" s="18"/>
      <c r="E70" s="212" t="s">
        <v>158</v>
      </c>
      <c r="F70" s="212"/>
      <c r="G70" s="33"/>
      <c r="H70" s="11"/>
    </row>
    <row r="71" spans="1:8" ht="12" customHeight="1" x14ac:dyDescent="0.2">
      <c r="A71" s="11"/>
      <c r="B71" s="20"/>
      <c r="C71" s="18"/>
      <c r="D71" s="18"/>
      <c r="E71" s="212"/>
      <c r="F71" s="212"/>
      <c r="G71" s="33"/>
      <c r="H71" s="11"/>
    </row>
    <row r="72" spans="1:8" ht="12" customHeight="1" x14ac:dyDescent="0.2">
      <c r="A72" s="14" t="s">
        <v>56</v>
      </c>
      <c r="B72" s="24"/>
      <c r="C72" s="18"/>
      <c r="D72" s="18"/>
      <c r="E72" s="33"/>
      <c r="F72" s="33"/>
      <c r="G72" s="33"/>
      <c r="H72" s="11"/>
    </row>
    <row r="73" spans="1:8" ht="12" customHeight="1" x14ac:dyDescent="0.2">
      <c r="A73" s="25" t="s">
        <v>46</v>
      </c>
      <c r="B73" s="19"/>
      <c r="C73" s="18"/>
      <c r="D73" s="18"/>
      <c r="E73" s="212" t="s">
        <v>66</v>
      </c>
      <c r="F73" s="212"/>
      <c r="G73" s="33"/>
      <c r="H73" s="11"/>
    </row>
    <row r="74" spans="1:8" ht="12" customHeight="1" x14ac:dyDescent="0.2">
      <c r="A74" s="25" t="s">
        <v>47</v>
      </c>
      <c r="B74" s="19"/>
      <c r="C74" s="18"/>
      <c r="D74" s="18"/>
      <c r="E74" s="212"/>
      <c r="F74" s="212"/>
      <c r="G74" s="33"/>
      <c r="H74" s="11"/>
    </row>
    <row r="75" spans="1:8" ht="12" customHeight="1" x14ac:dyDescent="0.2">
      <c r="A75" s="25" t="s">
        <v>48</v>
      </c>
      <c r="B75" s="19"/>
      <c r="C75" s="18"/>
      <c r="D75" s="18"/>
      <c r="E75" s="212"/>
      <c r="F75" s="212"/>
      <c r="G75" s="33"/>
      <c r="H75" s="11"/>
    </row>
    <row r="76" spans="1:8" ht="14.25" customHeight="1" x14ac:dyDescent="0.2">
      <c r="A76" s="25" t="s">
        <v>49</v>
      </c>
      <c r="B76" s="38" t="str">
        <f>IF(B73="","",B73/B75*100)</f>
        <v/>
      </c>
      <c r="C76" s="18"/>
      <c r="D76" s="18"/>
      <c r="E76" s="31"/>
      <c r="F76" s="34"/>
      <c r="G76" s="33"/>
      <c r="H76" s="11"/>
    </row>
    <row r="77" spans="1:8" x14ac:dyDescent="0.2">
      <c r="A77" s="11"/>
      <c r="B77" s="20"/>
      <c r="C77" s="18"/>
      <c r="D77" s="18"/>
      <c r="E77" s="172" t="s">
        <v>65</v>
      </c>
      <c r="F77" s="168"/>
      <c r="G77" s="33"/>
      <c r="H77" s="11"/>
    </row>
    <row r="78" spans="1:8" ht="12" customHeight="1" x14ac:dyDescent="0.2">
      <c r="A78" s="14" t="s">
        <v>57</v>
      </c>
      <c r="B78" s="24"/>
      <c r="C78" s="18"/>
      <c r="D78" s="18"/>
      <c r="E78" s="32"/>
      <c r="F78" s="31"/>
      <c r="G78" s="33"/>
      <c r="H78" s="11"/>
    </row>
    <row r="79" spans="1:8" ht="12" customHeight="1" x14ac:dyDescent="0.2">
      <c r="A79" s="25" t="s">
        <v>46</v>
      </c>
      <c r="B79" s="19"/>
      <c r="C79" s="18"/>
      <c r="D79" s="18"/>
      <c r="E79" s="31" t="s">
        <v>64</v>
      </c>
      <c r="F79" s="31"/>
      <c r="G79" s="33"/>
      <c r="H79" s="11"/>
    </row>
    <row r="80" spans="1:8" ht="12" customHeight="1" x14ac:dyDescent="0.2">
      <c r="A80" s="25" t="s">
        <v>47</v>
      </c>
      <c r="B80" s="19"/>
      <c r="C80" s="18"/>
      <c r="D80" s="18"/>
      <c r="E80" s="212" t="s">
        <v>158</v>
      </c>
      <c r="F80" s="212"/>
      <c r="G80" s="33"/>
      <c r="H80" s="11"/>
    </row>
    <row r="81" spans="1:8" ht="12" customHeight="1" x14ac:dyDescent="0.2">
      <c r="A81" s="25" t="s">
        <v>48</v>
      </c>
      <c r="B81" s="19"/>
      <c r="C81" s="18"/>
      <c r="D81" s="18"/>
      <c r="E81" s="212"/>
      <c r="F81" s="212"/>
      <c r="G81" s="33"/>
      <c r="H81" s="11"/>
    </row>
    <row r="82" spans="1:8" ht="12" customHeight="1" x14ac:dyDescent="0.2">
      <c r="A82" s="25" t="s">
        <v>49</v>
      </c>
      <c r="B82" s="38" t="str">
        <f>IF(B79="","",B79/B81*100)</f>
        <v/>
      </c>
      <c r="C82" s="18"/>
      <c r="D82" s="18"/>
      <c r="E82" s="31"/>
      <c r="F82" s="31"/>
      <c r="G82" s="33"/>
      <c r="H82" s="11"/>
    </row>
    <row r="83" spans="1:8" ht="12" customHeight="1" x14ac:dyDescent="0.2">
      <c r="A83" s="11"/>
      <c r="B83" s="20"/>
      <c r="C83" s="18"/>
      <c r="D83" s="18"/>
      <c r="E83" s="212" t="s">
        <v>68</v>
      </c>
      <c r="F83" s="212"/>
      <c r="G83" s="33"/>
      <c r="H83" s="11"/>
    </row>
    <row r="84" spans="1:8" ht="14.25" customHeight="1" x14ac:dyDescent="0.2">
      <c r="A84" s="14" t="s">
        <v>58</v>
      </c>
      <c r="B84" s="24"/>
      <c r="C84" s="18"/>
      <c r="D84" s="18"/>
      <c r="E84" s="212"/>
      <c r="F84" s="212"/>
      <c r="G84" s="33"/>
      <c r="H84" s="11"/>
    </row>
    <row r="85" spans="1:8" ht="14.25" customHeight="1" x14ac:dyDescent="0.2">
      <c r="A85" s="25" t="s">
        <v>46</v>
      </c>
      <c r="B85" s="19"/>
      <c r="C85" s="18"/>
      <c r="D85" s="18"/>
      <c r="E85" s="212"/>
      <c r="F85" s="212"/>
      <c r="G85" s="33"/>
      <c r="H85" s="11"/>
    </row>
    <row r="86" spans="1:8" x14ac:dyDescent="0.2">
      <c r="A86" s="25" t="s">
        <v>47</v>
      </c>
      <c r="B86" s="19"/>
      <c r="C86" s="18"/>
      <c r="D86" s="18"/>
      <c r="E86" s="31"/>
      <c r="F86" s="31"/>
      <c r="G86" s="33"/>
      <c r="H86" s="11"/>
    </row>
    <row r="87" spans="1:8" x14ac:dyDescent="0.2">
      <c r="A87" s="25" t="s">
        <v>48</v>
      </c>
      <c r="B87" s="19"/>
      <c r="C87" s="18"/>
      <c r="D87" s="18"/>
      <c r="E87" s="212" t="s">
        <v>67</v>
      </c>
      <c r="F87" s="212"/>
      <c r="G87" s="33"/>
      <c r="H87" s="11"/>
    </row>
    <row r="88" spans="1:8" x14ac:dyDescent="0.2">
      <c r="A88" s="25" t="s">
        <v>49</v>
      </c>
      <c r="B88" s="38" t="str">
        <f>IF(B85="","",B85/B87*100)</f>
        <v/>
      </c>
      <c r="C88" s="18"/>
      <c r="D88" s="163"/>
      <c r="E88" s="212"/>
      <c r="F88" s="212"/>
      <c r="G88" s="11"/>
    </row>
    <row r="89" spans="1:8" x14ac:dyDescent="0.2">
      <c r="A89" s="11"/>
      <c r="B89" s="20"/>
      <c r="C89" s="18"/>
      <c r="D89" s="11"/>
      <c r="G89" s="11"/>
    </row>
    <row r="90" spans="1:8" x14ac:dyDescent="0.2">
      <c r="A90" s="14" t="s">
        <v>59</v>
      </c>
      <c r="B90" s="24"/>
      <c r="C90" s="18"/>
      <c r="D90" s="11"/>
      <c r="E90" s="169" t="s">
        <v>154</v>
      </c>
      <c r="F90" s="169"/>
      <c r="G90" s="11"/>
    </row>
    <row r="91" spans="1:8" x14ac:dyDescent="0.2">
      <c r="A91" s="25" t="s">
        <v>46</v>
      </c>
      <c r="B91" s="19"/>
      <c r="C91" s="18"/>
      <c r="D91" s="11"/>
      <c r="E91" s="30"/>
      <c r="F91" s="30"/>
      <c r="G91" s="11"/>
    </row>
    <row r="92" spans="1:8" x14ac:dyDescent="0.2">
      <c r="A92" s="25" t="s">
        <v>47</v>
      </c>
      <c r="B92" s="19"/>
      <c r="C92" s="18"/>
      <c r="D92" s="11"/>
      <c r="E92" s="163" t="s">
        <v>152</v>
      </c>
      <c r="F92" s="163"/>
      <c r="G92" s="11"/>
    </row>
    <row r="93" spans="1:8" x14ac:dyDescent="0.2">
      <c r="A93" s="25" t="s">
        <v>48</v>
      </c>
      <c r="B93" s="19"/>
      <c r="C93" s="18"/>
      <c r="D93" s="11"/>
      <c r="E93" s="11"/>
      <c r="F93" s="11"/>
      <c r="G93" s="11"/>
    </row>
    <row r="94" spans="1:8" x14ac:dyDescent="0.2">
      <c r="A94" s="25" t="s">
        <v>49</v>
      </c>
      <c r="B94" s="38" t="str">
        <f>IF(B91="","",B91/B93*100)</f>
        <v/>
      </c>
      <c r="C94" s="18"/>
      <c r="D94" s="11"/>
      <c r="E94" s="11"/>
      <c r="F94" s="11"/>
      <c r="G94" s="11"/>
    </row>
    <row r="95" spans="1:8" x14ac:dyDescent="0.2">
      <c r="A95" s="11"/>
      <c r="B95" s="26"/>
      <c r="C95" s="18"/>
      <c r="D95" s="11"/>
      <c r="E95" s="11"/>
      <c r="F95" s="11"/>
      <c r="G95" s="11"/>
    </row>
    <row r="96" spans="1:8" x14ac:dyDescent="0.2">
      <c r="A96" s="14" t="s">
        <v>60</v>
      </c>
      <c r="B96" s="24"/>
      <c r="C96" s="18"/>
      <c r="D96" s="11"/>
      <c r="E96" s="11"/>
      <c r="F96" s="11"/>
      <c r="G96" s="11"/>
    </row>
    <row r="97" spans="1:7" x14ac:dyDescent="0.2">
      <c r="A97" s="25" t="s">
        <v>46</v>
      </c>
      <c r="B97" s="19"/>
      <c r="C97" s="18"/>
      <c r="D97" s="11"/>
      <c r="E97" s="11"/>
      <c r="F97" s="11"/>
      <c r="G97" s="11"/>
    </row>
    <row r="98" spans="1:7" x14ac:dyDescent="0.2">
      <c r="A98" s="25" t="s">
        <v>47</v>
      </c>
      <c r="B98" s="19"/>
      <c r="C98" s="18"/>
      <c r="D98" s="11"/>
      <c r="E98" s="11"/>
      <c r="F98" s="11"/>
      <c r="G98" s="11"/>
    </row>
    <row r="99" spans="1:7" x14ac:dyDescent="0.2">
      <c r="A99" s="25" t="s">
        <v>48</v>
      </c>
      <c r="B99" s="19"/>
      <c r="C99" s="18"/>
      <c r="D99" s="11"/>
      <c r="E99" s="11"/>
      <c r="F99" s="11"/>
      <c r="G99" s="11"/>
    </row>
    <row r="100" spans="1:7" x14ac:dyDescent="0.2">
      <c r="A100" s="25" t="s">
        <v>49</v>
      </c>
      <c r="B100" s="38" t="str">
        <f>IF(B97="","",B97/B99*100)</f>
        <v/>
      </c>
      <c r="C100" s="18"/>
      <c r="D100" s="11"/>
      <c r="E100" s="11"/>
      <c r="F100" s="11"/>
      <c r="G100" s="11"/>
    </row>
    <row r="101" spans="1:7" x14ac:dyDescent="0.2">
      <c r="A101" s="11"/>
      <c r="B101" s="20"/>
      <c r="C101" s="18"/>
      <c r="D101" s="11"/>
      <c r="E101" s="11"/>
      <c r="F101" s="11"/>
      <c r="G101" s="11"/>
    </row>
    <row r="102" spans="1:7" x14ac:dyDescent="0.2">
      <c r="A102" s="27" t="s">
        <v>50</v>
      </c>
      <c r="B102" s="20"/>
      <c r="C102" s="18"/>
      <c r="D102" s="11"/>
      <c r="E102" s="11"/>
      <c r="F102" s="11"/>
      <c r="G102" s="11"/>
    </row>
    <row r="103" spans="1:7" x14ac:dyDescent="0.2">
      <c r="A103" s="14"/>
      <c r="B103" s="20"/>
      <c r="C103" s="18"/>
      <c r="D103" s="11"/>
      <c r="E103" s="11"/>
      <c r="F103" s="11"/>
      <c r="G103" s="11"/>
    </row>
    <row r="104" spans="1:7" x14ac:dyDescent="0.2">
      <c r="A104" s="16" t="s">
        <v>51</v>
      </c>
      <c r="B104" s="19"/>
      <c r="C104" s="18"/>
      <c r="D104" s="11"/>
      <c r="E104" s="11"/>
      <c r="F104" s="11"/>
      <c r="G104" s="11"/>
    </row>
    <row r="105" spans="1:7" x14ac:dyDescent="0.2">
      <c r="A105" s="16" t="s">
        <v>52</v>
      </c>
      <c r="B105" s="19"/>
      <c r="C105" s="18"/>
      <c r="D105" s="11"/>
      <c r="E105" s="11"/>
      <c r="F105" s="11"/>
      <c r="G105" s="11"/>
    </row>
    <row r="106" spans="1:7" x14ac:dyDescent="0.2">
      <c r="A106" s="16" t="s">
        <v>53</v>
      </c>
      <c r="B106" s="19"/>
      <c r="C106" s="18"/>
      <c r="D106" s="11"/>
      <c r="E106" s="11"/>
      <c r="F106" s="11"/>
      <c r="G106" s="11"/>
    </row>
    <row r="107" spans="1:7" x14ac:dyDescent="0.2">
      <c r="A107" s="16" t="s">
        <v>54</v>
      </c>
      <c r="B107" s="47" t="str">
        <f>IF(B104="","",B104/B106*100)</f>
        <v/>
      </c>
      <c r="C107" s="18"/>
      <c r="D107" s="11"/>
      <c r="E107" s="11"/>
      <c r="F107" s="11"/>
      <c r="G107" s="11"/>
    </row>
    <row r="108" spans="1:7" x14ac:dyDescent="0.2">
      <c r="E108" s="11"/>
      <c r="F108" s="11"/>
    </row>
    <row r="109" spans="1:7" x14ac:dyDescent="0.2">
      <c r="E109" s="11"/>
      <c r="F109" s="11"/>
    </row>
    <row r="110" spans="1:7" x14ac:dyDescent="0.2">
      <c r="E110" s="11"/>
      <c r="F110" s="11"/>
    </row>
    <row r="111" spans="1:7" x14ac:dyDescent="0.2">
      <c r="E111" s="11"/>
      <c r="F111" s="11"/>
    </row>
  </sheetData>
  <sheetProtection password="C49F" sheet="1" objects="1" scenarios="1" formatCells="0"/>
  <sortState ref="Q18:Q25">
    <sortCondition ref="Q18"/>
  </sortState>
  <dataConsolidate/>
  <mergeCells count="22">
    <mergeCell ref="A42:H43"/>
    <mergeCell ref="A47:C48"/>
    <mergeCell ref="E87:F88"/>
    <mergeCell ref="E83:F85"/>
    <mergeCell ref="E80:F81"/>
    <mergeCell ref="E73:F75"/>
    <mergeCell ref="E70:F71"/>
    <mergeCell ref="E66:F67"/>
    <mergeCell ref="E63:F63"/>
    <mergeCell ref="B35:D35"/>
    <mergeCell ref="B36:D36"/>
    <mergeCell ref="B37:D37"/>
    <mergeCell ref="E1:F3"/>
    <mergeCell ref="B9:C9"/>
    <mergeCell ref="B10:C10"/>
    <mergeCell ref="A12:G13"/>
    <mergeCell ref="B7:C7"/>
    <mergeCell ref="B1:C1"/>
    <mergeCell ref="B2:C2"/>
    <mergeCell ref="B3:C3"/>
    <mergeCell ref="B4:C4"/>
    <mergeCell ref="B6:C6"/>
  </mergeCells>
  <dataValidations disablePrompts="1" xWindow="172" yWindow="362" count="3">
    <dataValidation type="list" allowBlank="1" showInputMessage="1" showErrorMessage="1" errorTitle="stop" error="Please select from list" promptTitle="overall" prompt="Data source for Overall Method Process" sqref="E16">
      <formula1>$N$18:$N$20</formula1>
    </dataValidation>
    <dataValidation type="list" errorStyle="information" allowBlank="1" showInputMessage="1" errorTitle="stop" error="Please select from list or type standard name." promptTitle="full" prompt="Data source for Full Range Concentration" sqref="E19">
      <formula1>$O$18:$O$20</formula1>
    </dataValidation>
    <dataValidation type="list" allowBlank="1" showInputMessage="1" errorTitle="stop" error="Please select from list" promptTitle="matrix" prompt="Data source for Matrix Effects - select from drop-down list or type matrix name." sqref="E21 E23 E25 E27 E29 E31">
      <formula1>$P$18:$P$30</formula1>
    </dataValidation>
  </dataValidations>
  <hyperlinks>
    <hyperlink ref="D45" r:id="rId1"/>
  </hyperlinks>
  <pageMargins left="0.70866141732283472" right="0.70866141732283472" top="0.74803149606299213" bottom="0.74803149606299213" header="0.31496062992125984" footer="0.31496062992125984"/>
  <pageSetup paperSize="9" scale="30" orientation="landscape" verticalDpi="0" r:id="rId2"/>
  <headerFooter>
    <oddFooter>&amp;C&amp;"Arial,Bold"&amp;12Version 5, Issued 13 June 2017</oddFooter>
  </headerFooter>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5" zoomScaleNormal="75" zoomScalePageLayoutView="140" workbookViewId="0">
      <selection activeCell="N21" sqref="N21"/>
    </sheetView>
  </sheetViews>
  <sheetFormatPr defaultRowHeight="14.25" x14ac:dyDescent="0.2"/>
  <sheetData/>
  <pageMargins left="0.70866141732283472" right="0.70866141732283472" top="0.74803149606299213" bottom="0.74803149606299213" header="0.31496062992125984" footer="0.31496062992125984"/>
  <pageSetup paperSize="9" scale="38" orientation="portrait" verticalDpi="0" r:id="rId1"/>
  <headerFooter>
    <oddFooter>&amp;C&amp;"Arial,Bold"&amp;12Version 5, Issued 13 June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topLeftCell="A4" zoomScale="75" zoomScaleNormal="75" workbookViewId="0">
      <selection activeCell="N29" sqref="N29"/>
    </sheetView>
  </sheetViews>
  <sheetFormatPr defaultRowHeight="14.25" x14ac:dyDescent="0.2"/>
  <sheetData/>
  <pageMargins left="0.70866141732283472" right="0.70866141732283472" top="0.74803149606299213" bottom="0.74803149606299213" header="0.31496062992125984" footer="0.31496062992125984"/>
  <pageSetup paperSize="9" scale="47" orientation="portrait" verticalDpi="0" r:id="rId1"/>
  <headerFooter>
    <oddFooter>&amp;C&amp;"Arial,Bold"&amp;12Version 5, Issued 13 June 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topLeftCell="E4" zoomScale="75" zoomScaleNormal="75" workbookViewId="0">
      <selection activeCell="O60" sqref="O60"/>
    </sheetView>
  </sheetViews>
  <sheetFormatPr defaultRowHeight="14.25" x14ac:dyDescent="0.2"/>
  <sheetData/>
  <pageMargins left="0.70866141732283472" right="0.70866141732283472" top="0.74803149606299213" bottom="0.74803149606299213" header="0.31496062992125984" footer="0.31496062992125984"/>
  <pageSetup paperSize="9" scale="29" orientation="portrait" verticalDpi="0" r:id="rId1"/>
  <headerFooter>
    <oddFooter>&amp;C&amp;"Arial,Bold"&amp;12Version 5, Issued 13 June 2017</oddFooter>
  </headerFooter>
  <colBreaks count="1" manualBreakCount="1">
    <brk id="30" max="7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104"/>
  <sheetViews>
    <sheetView zoomScale="90" zoomScaleNormal="90" workbookViewId="0">
      <selection activeCell="E33" sqref="E33"/>
    </sheetView>
  </sheetViews>
  <sheetFormatPr defaultRowHeight="15" x14ac:dyDescent="0.2"/>
  <cols>
    <col min="1" max="1" width="50.125" style="54" customWidth="1"/>
    <col min="2" max="2" width="13" style="54" customWidth="1"/>
    <col min="3" max="3" width="9" style="54" bestFit="1" customWidth="1"/>
    <col min="4" max="4" width="9" style="54"/>
    <col min="5" max="5" width="17.375" style="54" customWidth="1"/>
    <col min="6" max="6" width="15.75" style="54" customWidth="1"/>
    <col min="7" max="8" width="9" style="54"/>
    <col min="9" max="9" width="12.25" style="54" customWidth="1"/>
    <col min="10" max="10" width="12.75" style="54" customWidth="1"/>
    <col min="11" max="11" width="15.375" style="54" customWidth="1"/>
    <col min="12" max="12" width="9" style="99"/>
    <col min="13" max="13" width="10.125" style="99" customWidth="1"/>
    <col min="14" max="14" width="22.125" style="54" hidden="1" customWidth="1"/>
    <col min="15" max="15" width="15.25" style="54" hidden="1" customWidth="1"/>
    <col min="16" max="16" width="14.125" style="54" hidden="1" customWidth="1"/>
    <col min="17" max="17" width="9" style="54"/>
    <col min="18" max="256" width="9" style="50"/>
    <col min="257" max="257" width="50.125" style="50" customWidth="1"/>
    <col min="258" max="258" width="13" style="50" customWidth="1"/>
    <col min="259" max="259" width="9" style="50" bestFit="1" customWidth="1"/>
    <col min="260" max="260" width="9" style="50"/>
    <col min="261" max="262" width="13.875" style="50" customWidth="1"/>
    <col min="263" max="264" width="9" style="50"/>
    <col min="265" max="265" width="12.25" style="50" customWidth="1"/>
    <col min="266" max="266" width="12.75" style="50" customWidth="1"/>
    <col min="267" max="267" width="15.375" style="50" customWidth="1"/>
    <col min="268" max="268" width="9" style="50"/>
    <col min="269" max="269" width="10.125" style="50" customWidth="1"/>
    <col min="270" max="512" width="9" style="50"/>
    <col min="513" max="513" width="50.125" style="50" customWidth="1"/>
    <col min="514" max="514" width="13" style="50" customWidth="1"/>
    <col min="515" max="515" width="9" style="50" bestFit="1" customWidth="1"/>
    <col min="516" max="516" width="9" style="50"/>
    <col min="517" max="518" width="13.875" style="50" customWidth="1"/>
    <col min="519" max="520" width="9" style="50"/>
    <col min="521" max="521" width="12.25" style="50" customWidth="1"/>
    <col min="522" max="522" width="12.75" style="50" customWidth="1"/>
    <col min="523" max="523" width="15.375" style="50" customWidth="1"/>
    <col min="524" max="524" width="9" style="50"/>
    <col min="525" max="525" width="10.125" style="50" customWidth="1"/>
    <col min="526" max="768" width="9" style="50"/>
    <col min="769" max="769" width="50.125" style="50" customWidth="1"/>
    <col min="770" max="770" width="13" style="50" customWidth="1"/>
    <col min="771" max="771" width="9" style="50" bestFit="1" customWidth="1"/>
    <col min="772" max="772" width="9" style="50"/>
    <col min="773" max="774" width="13.875" style="50" customWidth="1"/>
    <col min="775" max="776" width="9" style="50"/>
    <col min="777" max="777" width="12.25" style="50" customWidth="1"/>
    <col min="778" max="778" width="12.75" style="50" customWidth="1"/>
    <col min="779" max="779" width="15.375" style="50" customWidth="1"/>
    <col min="780" max="780" width="9" style="50"/>
    <col min="781" max="781" width="10.125" style="50" customWidth="1"/>
    <col min="782" max="1024" width="9" style="50"/>
    <col min="1025" max="1025" width="50.125" style="50" customWidth="1"/>
    <col min="1026" max="1026" width="13" style="50" customWidth="1"/>
    <col min="1027" max="1027" width="9" style="50" bestFit="1" customWidth="1"/>
    <col min="1028" max="1028" width="9" style="50"/>
    <col min="1029" max="1030" width="13.875" style="50" customWidth="1"/>
    <col min="1031" max="1032" width="9" style="50"/>
    <col min="1033" max="1033" width="12.25" style="50" customWidth="1"/>
    <col min="1034" max="1034" width="12.75" style="50" customWidth="1"/>
    <col min="1035" max="1035" width="15.375" style="50" customWidth="1"/>
    <col min="1036" max="1036" width="9" style="50"/>
    <col min="1037" max="1037" width="10.125" style="50" customWidth="1"/>
    <col min="1038" max="1280" width="9" style="50"/>
    <col min="1281" max="1281" width="50.125" style="50" customWidth="1"/>
    <col min="1282" max="1282" width="13" style="50" customWidth="1"/>
    <col min="1283" max="1283" width="9" style="50" bestFit="1" customWidth="1"/>
    <col min="1284" max="1284" width="9" style="50"/>
    <col min="1285" max="1286" width="13.875" style="50" customWidth="1"/>
    <col min="1287" max="1288" width="9" style="50"/>
    <col min="1289" max="1289" width="12.25" style="50" customWidth="1"/>
    <col min="1290" max="1290" width="12.75" style="50" customWidth="1"/>
    <col min="1291" max="1291" width="15.375" style="50" customWidth="1"/>
    <col min="1292" max="1292" width="9" style="50"/>
    <col min="1293" max="1293" width="10.125" style="50" customWidth="1"/>
    <col min="1294" max="1536" width="9" style="50"/>
    <col min="1537" max="1537" width="50.125" style="50" customWidth="1"/>
    <col min="1538" max="1538" width="13" style="50" customWidth="1"/>
    <col min="1539" max="1539" width="9" style="50" bestFit="1" customWidth="1"/>
    <col min="1540" max="1540" width="9" style="50"/>
    <col min="1541" max="1542" width="13.875" style="50" customWidth="1"/>
    <col min="1543" max="1544" width="9" style="50"/>
    <col min="1545" max="1545" width="12.25" style="50" customWidth="1"/>
    <col min="1546" max="1546" width="12.75" style="50" customWidth="1"/>
    <col min="1547" max="1547" width="15.375" style="50" customWidth="1"/>
    <col min="1548" max="1548" width="9" style="50"/>
    <col min="1549" max="1549" width="10.125" style="50" customWidth="1"/>
    <col min="1550" max="1792" width="9" style="50"/>
    <col min="1793" max="1793" width="50.125" style="50" customWidth="1"/>
    <col min="1794" max="1794" width="13" style="50" customWidth="1"/>
    <col min="1795" max="1795" width="9" style="50" bestFit="1" customWidth="1"/>
    <col min="1796" max="1796" width="9" style="50"/>
    <col min="1797" max="1798" width="13.875" style="50" customWidth="1"/>
    <col min="1799" max="1800" width="9" style="50"/>
    <col min="1801" max="1801" width="12.25" style="50" customWidth="1"/>
    <col min="1802" max="1802" width="12.75" style="50" customWidth="1"/>
    <col min="1803" max="1803" width="15.375" style="50" customWidth="1"/>
    <col min="1804" max="1804" width="9" style="50"/>
    <col min="1805" max="1805" width="10.125" style="50" customWidth="1"/>
    <col min="1806" max="2048" width="9" style="50"/>
    <col min="2049" max="2049" width="50.125" style="50" customWidth="1"/>
    <col min="2050" max="2050" width="13" style="50" customWidth="1"/>
    <col min="2051" max="2051" width="9" style="50" bestFit="1" customWidth="1"/>
    <col min="2052" max="2052" width="9" style="50"/>
    <col min="2053" max="2054" width="13.875" style="50" customWidth="1"/>
    <col min="2055" max="2056" width="9" style="50"/>
    <col min="2057" max="2057" width="12.25" style="50" customWidth="1"/>
    <col min="2058" max="2058" width="12.75" style="50" customWidth="1"/>
    <col min="2059" max="2059" width="15.375" style="50" customWidth="1"/>
    <col min="2060" max="2060" width="9" style="50"/>
    <col min="2061" max="2061" width="10.125" style="50" customWidth="1"/>
    <col min="2062" max="2304" width="9" style="50"/>
    <col min="2305" max="2305" width="50.125" style="50" customWidth="1"/>
    <col min="2306" max="2306" width="13" style="50" customWidth="1"/>
    <col min="2307" max="2307" width="9" style="50" bestFit="1" customWidth="1"/>
    <col min="2308" max="2308" width="9" style="50"/>
    <col min="2309" max="2310" width="13.875" style="50" customWidth="1"/>
    <col min="2311" max="2312" width="9" style="50"/>
    <col min="2313" max="2313" width="12.25" style="50" customWidth="1"/>
    <col min="2314" max="2314" width="12.75" style="50" customWidth="1"/>
    <col min="2315" max="2315" width="15.375" style="50" customWidth="1"/>
    <col min="2316" max="2316" width="9" style="50"/>
    <col min="2317" max="2317" width="10.125" style="50" customWidth="1"/>
    <col min="2318" max="2560" width="9" style="50"/>
    <col min="2561" max="2561" width="50.125" style="50" customWidth="1"/>
    <col min="2562" max="2562" width="13" style="50" customWidth="1"/>
    <col min="2563" max="2563" width="9" style="50" bestFit="1" customWidth="1"/>
    <col min="2564" max="2564" width="9" style="50"/>
    <col min="2565" max="2566" width="13.875" style="50" customWidth="1"/>
    <col min="2567" max="2568" width="9" style="50"/>
    <col min="2569" max="2569" width="12.25" style="50" customWidth="1"/>
    <col min="2570" max="2570" width="12.75" style="50" customWidth="1"/>
    <col min="2571" max="2571" width="15.375" style="50" customWidth="1"/>
    <col min="2572" max="2572" width="9" style="50"/>
    <col min="2573" max="2573" width="10.125" style="50" customWidth="1"/>
    <col min="2574" max="2816" width="9" style="50"/>
    <col min="2817" max="2817" width="50.125" style="50" customWidth="1"/>
    <col min="2818" max="2818" width="13" style="50" customWidth="1"/>
    <col min="2819" max="2819" width="9" style="50" bestFit="1" customWidth="1"/>
    <col min="2820" max="2820" width="9" style="50"/>
    <col min="2821" max="2822" width="13.875" style="50" customWidth="1"/>
    <col min="2823" max="2824" width="9" style="50"/>
    <col min="2825" max="2825" width="12.25" style="50" customWidth="1"/>
    <col min="2826" max="2826" width="12.75" style="50" customWidth="1"/>
    <col min="2827" max="2827" width="15.375" style="50" customWidth="1"/>
    <col min="2828" max="2828" width="9" style="50"/>
    <col min="2829" max="2829" width="10.125" style="50" customWidth="1"/>
    <col min="2830" max="3072" width="9" style="50"/>
    <col min="3073" max="3073" width="50.125" style="50" customWidth="1"/>
    <col min="3074" max="3074" width="13" style="50" customWidth="1"/>
    <col min="3075" max="3075" width="9" style="50" bestFit="1" customWidth="1"/>
    <col min="3076" max="3076" width="9" style="50"/>
    <col min="3077" max="3078" width="13.875" style="50" customWidth="1"/>
    <col min="3079" max="3080" width="9" style="50"/>
    <col min="3081" max="3081" width="12.25" style="50" customWidth="1"/>
    <col min="3082" max="3082" width="12.75" style="50" customWidth="1"/>
    <col min="3083" max="3083" width="15.375" style="50" customWidth="1"/>
    <col min="3084" max="3084" width="9" style="50"/>
    <col min="3085" max="3085" width="10.125" style="50" customWidth="1"/>
    <col min="3086" max="3328" width="9" style="50"/>
    <col min="3329" max="3329" width="50.125" style="50" customWidth="1"/>
    <col min="3330" max="3330" width="13" style="50" customWidth="1"/>
    <col min="3331" max="3331" width="9" style="50" bestFit="1" customWidth="1"/>
    <col min="3332" max="3332" width="9" style="50"/>
    <col min="3333" max="3334" width="13.875" style="50" customWidth="1"/>
    <col min="3335" max="3336" width="9" style="50"/>
    <col min="3337" max="3337" width="12.25" style="50" customWidth="1"/>
    <col min="3338" max="3338" width="12.75" style="50" customWidth="1"/>
    <col min="3339" max="3339" width="15.375" style="50" customWidth="1"/>
    <col min="3340" max="3340" width="9" style="50"/>
    <col min="3341" max="3341" width="10.125" style="50" customWidth="1"/>
    <col min="3342" max="3584" width="9" style="50"/>
    <col min="3585" max="3585" width="50.125" style="50" customWidth="1"/>
    <col min="3586" max="3586" width="13" style="50" customWidth="1"/>
    <col min="3587" max="3587" width="9" style="50" bestFit="1" customWidth="1"/>
    <col min="3588" max="3588" width="9" style="50"/>
    <col min="3589" max="3590" width="13.875" style="50" customWidth="1"/>
    <col min="3591" max="3592" width="9" style="50"/>
    <col min="3593" max="3593" width="12.25" style="50" customWidth="1"/>
    <col min="3594" max="3594" width="12.75" style="50" customWidth="1"/>
    <col min="3595" max="3595" width="15.375" style="50" customWidth="1"/>
    <col min="3596" max="3596" width="9" style="50"/>
    <col min="3597" max="3597" width="10.125" style="50" customWidth="1"/>
    <col min="3598" max="3840" width="9" style="50"/>
    <col min="3841" max="3841" width="50.125" style="50" customWidth="1"/>
    <col min="3842" max="3842" width="13" style="50" customWidth="1"/>
    <col min="3843" max="3843" width="9" style="50" bestFit="1" customWidth="1"/>
    <col min="3844" max="3844" width="9" style="50"/>
    <col min="3845" max="3846" width="13.875" style="50" customWidth="1"/>
    <col min="3847" max="3848" width="9" style="50"/>
    <col min="3849" max="3849" width="12.25" style="50" customWidth="1"/>
    <col min="3850" max="3850" width="12.75" style="50" customWidth="1"/>
    <col min="3851" max="3851" width="15.375" style="50" customWidth="1"/>
    <col min="3852" max="3852" width="9" style="50"/>
    <col min="3853" max="3853" width="10.125" style="50" customWidth="1"/>
    <col min="3854" max="4096" width="9" style="50"/>
    <col min="4097" max="4097" width="50.125" style="50" customWidth="1"/>
    <col min="4098" max="4098" width="13" style="50" customWidth="1"/>
    <col min="4099" max="4099" width="9" style="50" bestFit="1" customWidth="1"/>
    <col min="4100" max="4100" width="9" style="50"/>
    <col min="4101" max="4102" width="13.875" style="50" customWidth="1"/>
    <col min="4103" max="4104" width="9" style="50"/>
    <col min="4105" max="4105" width="12.25" style="50" customWidth="1"/>
    <col min="4106" max="4106" width="12.75" style="50" customWidth="1"/>
    <col min="4107" max="4107" width="15.375" style="50" customWidth="1"/>
    <col min="4108" max="4108" width="9" style="50"/>
    <col min="4109" max="4109" width="10.125" style="50" customWidth="1"/>
    <col min="4110" max="4352" width="9" style="50"/>
    <col min="4353" max="4353" width="50.125" style="50" customWidth="1"/>
    <col min="4354" max="4354" width="13" style="50" customWidth="1"/>
    <col min="4355" max="4355" width="9" style="50" bestFit="1" customWidth="1"/>
    <col min="4356" max="4356" width="9" style="50"/>
    <col min="4357" max="4358" width="13.875" style="50" customWidth="1"/>
    <col min="4359" max="4360" width="9" style="50"/>
    <col min="4361" max="4361" width="12.25" style="50" customWidth="1"/>
    <col min="4362" max="4362" width="12.75" style="50" customWidth="1"/>
    <col min="4363" max="4363" width="15.375" style="50" customWidth="1"/>
    <col min="4364" max="4364" width="9" style="50"/>
    <col min="4365" max="4365" width="10.125" style="50" customWidth="1"/>
    <col min="4366" max="4608" width="9" style="50"/>
    <col min="4609" max="4609" width="50.125" style="50" customWidth="1"/>
    <col min="4610" max="4610" width="13" style="50" customWidth="1"/>
    <col min="4611" max="4611" width="9" style="50" bestFit="1" customWidth="1"/>
    <col min="4612" max="4612" width="9" style="50"/>
    <col min="4613" max="4614" width="13.875" style="50" customWidth="1"/>
    <col min="4615" max="4616" width="9" style="50"/>
    <col min="4617" max="4617" width="12.25" style="50" customWidth="1"/>
    <col min="4618" max="4618" width="12.75" style="50" customWidth="1"/>
    <col min="4619" max="4619" width="15.375" style="50" customWidth="1"/>
    <col min="4620" max="4620" width="9" style="50"/>
    <col min="4621" max="4621" width="10.125" style="50" customWidth="1"/>
    <col min="4622" max="4864" width="9" style="50"/>
    <col min="4865" max="4865" width="50.125" style="50" customWidth="1"/>
    <col min="4866" max="4866" width="13" style="50" customWidth="1"/>
    <col min="4867" max="4867" width="9" style="50" bestFit="1" customWidth="1"/>
    <col min="4868" max="4868" width="9" style="50"/>
    <col min="4869" max="4870" width="13.875" style="50" customWidth="1"/>
    <col min="4871" max="4872" width="9" style="50"/>
    <col min="4873" max="4873" width="12.25" style="50" customWidth="1"/>
    <col min="4874" max="4874" width="12.75" style="50" customWidth="1"/>
    <col min="4875" max="4875" width="15.375" style="50" customWidth="1"/>
    <col min="4876" max="4876" width="9" style="50"/>
    <col min="4877" max="4877" width="10.125" style="50" customWidth="1"/>
    <col min="4878" max="5120" width="9" style="50"/>
    <col min="5121" max="5121" width="50.125" style="50" customWidth="1"/>
    <col min="5122" max="5122" width="13" style="50" customWidth="1"/>
    <col min="5123" max="5123" width="9" style="50" bestFit="1" customWidth="1"/>
    <col min="5124" max="5124" width="9" style="50"/>
    <col min="5125" max="5126" width="13.875" style="50" customWidth="1"/>
    <col min="5127" max="5128" width="9" style="50"/>
    <col min="5129" max="5129" width="12.25" style="50" customWidth="1"/>
    <col min="5130" max="5130" width="12.75" style="50" customWidth="1"/>
    <col min="5131" max="5131" width="15.375" style="50" customWidth="1"/>
    <col min="5132" max="5132" width="9" style="50"/>
    <col min="5133" max="5133" width="10.125" style="50" customWidth="1"/>
    <col min="5134" max="5376" width="9" style="50"/>
    <col min="5377" max="5377" width="50.125" style="50" customWidth="1"/>
    <col min="5378" max="5378" width="13" style="50" customWidth="1"/>
    <col min="5379" max="5379" width="9" style="50" bestFit="1" customWidth="1"/>
    <col min="5380" max="5380" width="9" style="50"/>
    <col min="5381" max="5382" width="13.875" style="50" customWidth="1"/>
    <col min="5383" max="5384" width="9" style="50"/>
    <col min="5385" max="5385" width="12.25" style="50" customWidth="1"/>
    <col min="5386" max="5386" width="12.75" style="50" customWidth="1"/>
    <col min="5387" max="5387" width="15.375" style="50" customWidth="1"/>
    <col min="5388" max="5388" width="9" style="50"/>
    <col min="5389" max="5389" width="10.125" style="50" customWidth="1"/>
    <col min="5390" max="5632" width="9" style="50"/>
    <col min="5633" max="5633" width="50.125" style="50" customWidth="1"/>
    <col min="5634" max="5634" width="13" style="50" customWidth="1"/>
    <col min="5635" max="5635" width="9" style="50" bestFit="1" customWidth="1"/>
    <col min="5636" max="5636" width="9" style="50"/>
    <col min="5637" max="5638" width="13.875" style="50" customWidth="1"/>
    <col min="5639" max="5640" width="9" style="50"/>
    <col min="5641" max="5641" width="12.25" style="50" customWidth="1"/>
    <col min="5642" max="5642" width="12.75" style="50" customWidth="1"/>
    <col min="5643" max="5643" width="15.375" style="50" customWidth="1"/>
    <col min="5644" max="5644" width="9" style="50"/>
    <col min="5645" max="5645" width="10.125" style="50" customWidth="1"/>
    <col min="5646" max="5888" width="9" style="50"/>
    <col min="5889" max="5889" width="50.125" style="50" customWidth="1"/>
    <col min="5890" max="5890" width="13" style="50" customWidth="1"/>
    <col min="5891" max="5891" width="9" style="50" bestFit="1" customWidth="1"/>
    <col min="5892" max="5892" width="9" style="50"/>
    <col min="5893" max="5894" width="13.875" style="50" customWidth="1"/>
    <col min="5895" max="5896" width="9" style="50"/>
    <col min="5897" max="5897" width="12.25" style="50" customWidth="1"/>
    <col min="5898" max="5898" width="12.75" style="50" customWidth="1"/>
    <col min="5899" max="5899" width="15.375" style="50" customWidth="1"/>
    <col min="5900" max="5900" width="9" style="50"/>
    <col min="5901" max="5901" width="10.125" style="50" customWidth="1"/>
    <col min="5902" max="6144" width="9" style="50"/>
    <col min="6145" max="6145" width="50.125" style="50" customWidth="1"/>
    <col min="6146" max="6146" width="13" style="50" customWidth="1"/>
    <col min="6147" max="6147" width="9" style="50" bestFit="1" customWidth="1"/>
    <col min="6148" max="6148" width="9" style="50"/>
    <col min="6149" max="6150" width="13.875" style="50" customWidth="1"/>
    <col min="6151" max="6152" width="9" style="50"/>
    <col min="6153" max="6153" width="12.25" style="50" customWidth="1"/>
    <col min="6154" max="6154" width="12.75" style="50" customWidth="1"/>
    <col min="6155" max="6155" width="15.375" style="50" customWidth="1"/>
    <col min="6156" max="6156" width="9" style="50"/>
    <col min="6157" max="6157" width="10.125" style="50" customWidth="1"/>
    <col min="6158" max="6400" width="9" style="50"/>
    <col min="6401" max="6401" width="50.125" style="50" customWidth="1"/>
    <col min="6402" max="6402" width="13" style="50" customWidth="1"/>
    <col min="6403" max="6403" width="9" style="50" bestFit="1" customWidth="1"/>
    <col min="6404" max="6404" width="9" style="50"/>
    <col min="6405" max="6406" width="13.875" style="50" customWidth="1"/>
    <col min="6407" max="6408" width="9" style="50"/>
    <col min="6409" max="6409" width="12.25" style="50" customWidth="1"/>
    <col min="6410" max="6410" width="12.75" style="50" customWidth="1"/>
    <col min="6411" max="6411" width="15.375" style="50" customWidth="1"/>
    <col min="6412" max="6412" width="9" style="50"/>
    <col min="6413" max="6413" width="10.125" style="50" customWidth="1"/>
    <col min="6414" max="6656" width="9" style="50"/>
    <col min="6657" max="6657" width="50.125" style="50" customWidth="1"/>
    <col min="6658" max="6658" width="13" style="50" customWidth="1"/>
    <col min="6659" max="6659" width="9" style="50" bestFit="1" customWidth="1"/>
    <col min="6660" max="6660" width="9" style="50"/>
    <col min="6661" max="6662" width="13.875" style="50" customWidth="1"/>
    <col min="6663" max="6664" width="9" style="50"/>
    <col min="6665" max="6665" width="12.25" style="50" customWidth="1"/>
    <col min="6666" max="6666" width="12.75" style="50" customWidth="1"/>
    <col min="6667" max="6667" width="15.375" style="50" customWidth="1"/>
    <col min="6668" max="6668" width="9" style="50"/>
    <col min="6669" max="6669" width="10.125" style="50" customWidth="1"/>
    <col min="6670" max="6912" width="9" style="50"/>
    <col min="6913" max="6913" width="50.125" style="50" customWidth="1"/>
    <col min="6914" max="6914" width="13" style="50" customWidth="1"/>
    <col min="6915" max="6915" width="9" style="50" bestFit="1" customWidth="1"/>
    <col min="6916" max="6916" width="9" style="50"/>
    <col min="6917" max="6918" width="13.875" style="50" customWidth="1"/>
    <col min="6919" max="6920" width="9" style="50"/>
    <col min="6921" max="6921" width="12.25" style="50" customWidth="1"/>
    <col min="6922" max="6922" width="12.75" style="50" customWidth="1"/>
    <col min="6923" max="6923" width="15.375" style="50" customWidth="1"/>
    <col min="6924" max="6924" width="9" style="50"/>
    <col min="6925" max="6925" width="10.125" style="50" customWidth="1"/>
    <col min="6926" max="7168" width="9" style="50"/>
    <col min="7169" max="7169" width="50.125" style="50" customWidth="1"/>
    <col min="7170" max="7170" width="13" style="50" customWidth="1"/>
    <col min="7171" max="7171" width="9" style="50" bestFit="1" customWidth="1"/>
    <col min="7172" max="7172" width="9" style="50"/>
    <col min="7173" max="7174" width="13.875" style="50" customWidth="1"/>
    <col min="7175" max="7176" width="9" style="50"/>
    <col min="7177" max="7177" width="12.25" style="50" customWidth="1"/>
    <col min="7178" max="7178" width="12.75" style="50" customWidth="1"/>
    <col min="7179" max="7179" width="15.375" style="50" customWidth="1"/>
    <col min="7180" max="7180" width="9" style="50"/>
    <col min="7181" max="7181" width="10.125" style="50" customWidth="1"/>
    <col min="7182" max="7424" width="9" style="50"/>
    <col min="7425" max="7425" width="50.125" style="50" customWidth="1"/>
    <col min="7426" max="7426" width="13" style="50" customWidth="1"/>
    <col min="7427" max="7427" width="9" style="50" bestFit="1" customWidth="1"/>
    <col min="7428" max="7428" width="9" style="50"/>
    <col min="7429" max="7430" width="13.875" style="50" customWidth="1"/>
    <col min="7431" max="7432" width="9" style="50"/>
    <col min="7433" max="7433" width="12.25" style="50" customWidth="1"/>
    <col min="7434" max="7434" width="12.75" style="50" customWidth="1"/>
    <col min="7435" max="7435" width="15.375" style="50" customWidth="1"/>
    <col min="7436" max="7436" width="9" style="50"/>
    <col min="7437" max="7437" width="10.125" style="50" customWidth="1"/>
    <col min="7438" max="7680" width="9" style="50"/>
    <col min="7681" max="7681" width="50.125" style="50" customWidth="1"/>
    <col min="7682" max="7682" width="13" style="50" customWidth="1"/>
    <col min="7683" max="7683" width="9" style="50" bestFit="1" customWidth="1"/>
    <col min="7684" max="7684" width="9" style="50"/>
    <col min="7685" max="7686" width="13.875" style="50" customWidth="1"/>
    <col min="7687" max="7688" width="9" style="50"/>
    <col min="7689" max="7689" width="12.25" style="50" customWidth="1"/>
    <col min="7690" max="7690" width="12.75" style="50" customWidth="1"/>
    <col min="7691" max="7691" width="15.375" style="50" customWidth="1"/>
    <col min="7692" max="7692" width="9" style="50"/>
    <col min="7693" max="7693" width="10.125" style="50" customWidth="1"/>
    <col min="7694" max="7936" width="9" style="50"/>
    <col min="7937" max="7937" width="50.125" style="50" customWidth="1"/>
    <col min="7938" max="7938" width="13" style="50" customWidth="1"/>
    <col min="7939" max="7939" width="9" style="50" bestFit="1" customWidth="1"/>
    <col min="7940" max="7940" width="9" style="50"/>
    <col min="7941" max="7942" width="13.875" style="50" customWidth="1"/>
    <col min="7943" max="7944" width="9" style="50"/>
    <col min="7945" max="7945" width="12.25" style="50" customWidth="1"/>
    <col min="7946" max="7946" width="12.75" style="50" customWidth="1"/>
    <col min="7947" max="7947" width="15.375" style="50" customWidth="1"/>
    <col min="7948" max="7948" width="9" style="50"/>
    <col min="7949" max="7949" width="10.125" style="50" customWidth="1"/>
    <col min="7950" max="8192" width="9" style="50"/>
    <col min="8193" max="8193" width="50.125" style="50" customWidth="1"/>
    <col min="8194" max="8194" width="13" style="50" customWidth="1"/>
    <col min="8195" max="8195" width="9" style="50" bestFit="1" customWidth="1"/>
    <col min="8196" max="8196" width="9" style="50"/>
    <col min="8197" max="8198" width="13.875" style="50" customWidth="1"/>
    <col min="8199" max="8200" width="9" style="50"/>
    <col min="8201" max="8201" width="12.25" style="50" customWidth="1"/>
    <col min="8202" max="8202" width="12.75" style="50" customWidth="1"/>
    <col min="8203" max="8203" width="15.375" style="50" customWidth="1"/>
    <col min="8204" max="8204" width="9" style="50"/>
    <col min="8205" max="8205" width="10.125" style="50" customWidth="1"/>
    <col min="8206" max="8448" width="9" style="50"/>
    <col min="8449" max="8449" width="50.125" style="50" customWidth="1"/>
    <col min="8450" max="8450" width="13" style="50" customWidth="1"/>
    <col min="8451" max="8451" width="9" style="50" bestFit="1" customWidth="1"/>
    <col min="8452" max="8452" width="9" style="50"/>
    <col min="8453" max="8454" width="13.875" style="50" customWidth="1"/>
    <col min="8455" max="8456" width="9" style="50"/>
    <col min="8457" max="8457" width="12.25" style="50" customWidth="1"/>
    <col min="8458" max="8458" width="12.75" style="50" customWidth="1"/>
    <col min="8459" max="8459" width="15.375" style="50" customWidth="1"/>
    <col min="8460" max="8460" width="9" style="50"/>
    <col min="8461" max="8461" width="10.125" style="50" customWidth="1"/>
    <col min="8462" max="8704" width="9" style="50"/>
    <col min="8705" max="8705" width="50.125" style="50" customWidth="1"/>
    <col min="8706" max="8706" width="13" style="50" customWidth="1"/>
    <col min="8707" max="8707" width="9" style="50" bestFit="1" customWidth="1"/>
    <col min="8708" max="8708" width="9" style="50"/>
    <col min="8709" max="8710" width="13.875" style="50" customWidth="1"/>
    <col min="8711" max="8712" width="9" style="50"/>
    <col min="8713" max="8713" width="12.25" style="50" customWidth="1"/>
    <col min="8714" max="8714" width="12.75" style="50" customWidth="1"/>
    <col min="8715" max="8715" width="15.375" style="50" customWidth="1"/>
    <col min="8716" max="8716" width="9" style="50"/>
    <col min="8717" max="8717" width="10.125" style="50" customWidth="1"/>
    <col min="8718" max="8960" width="9" style="50"/>
    <col min="8961" max="8961" width="50.125" style="50" customWidth="1"/>
    <col min="8962" max="8962" width="13" style="50" customWidth="1"/>
    <col min="8963" max="8963" width="9" style="50" bestFit="1" customWidth="1"/>
    <col min="8964" max="8964" width="9" style="50"/>
    <col min="8965" max="8966" width="13.875" style="50" customWidth="1"/>
    <col min="8967" max="8968" width="9" style="50"/>
    <col min="8969" max="8969" width="12.25" style="50" customWidth="1"/>
    <col min="8970" max="8970" width="12.75" style="50" customWidth="1"/>
    <col min="8971" max="8971" width="15.375" style="50" customWidth="1"/>
    <col min="8972" max="8972" width="9" style="50"/>
    <col min="8973" max="8973" width="10.125" style="50" customWidth="1"/>
    <col min="8974" max="9216" width="9" style="50"/>
    <col min="9217" max="9217" width="50.125" style="50" customWidth="1"/>
    <col min="9218" max="9218" width="13" style="50" customWidth="1"/>
    <col min="9219" max="9219" width="9" style="50" bestFit="1" customWidth="1"/>
    <col min="9220" max="9220" width="9" style="50"/>
    <col min="9221" max="9222" width="13.875" style="50" customWidth="1"/>
    <col min="9223" max="9224" width="9" style="50"/>
    <col min="9225" max="9225" width="12.25" style="50" customWidth="1"/>
    <col min="9226" max="9226" width="12.75" style="50" customWidth="1"/>
    <col min="9227" max="9227" width="15.375" style="50" customWidth="1"/>
    <col min="9228" max="9228" width="9" style="50"/>
    <col min="9229" max="9229" width="10.125" style="50" customWidth="1"/>
    <col min="9230" max="9472" width="9" style="50"/>
    <col min="9473" max="9473" width="50.125" style="50" customWidth="1"/>
    <col min="9474" max="9474" width="13" style="50" customWidth="1"/>
    <col min="9475" max="9475" width="9" style="50" bestFit="1" customWidth="1"/>
    <col min="9476" max="9476" width="9" style="50"/>
    <col min="9477" max="9478" width="13.875" style="50" customWidth="1"/>
    <col min="9479" max="9480" width="9" style="50"/>
    <col min="9481" max="9481" width="12.25" style="50" customWidth="1"/>
    <col min="9482" max="9482" width="12.75" style="50" customWidth="1"/>
    <col min="9483" max="9483" width="15.375" style="50" customWidth="1"/>
    <col min="9484" max="9484" width="9" style="50"/>
    <col min="9485" max="9485" width="10.125" style="50" customWidth="1"/>
    <col min="9486" max="9728" width="9" style="50"/>
    <col min="9729" max="9729" width="50.125" style="50" customWidth="1"/>
    <col min="9730" max="9730" width="13" style="50" customWidth="1"/>
    <col min="9731" max="9731" width="9" style="50" bestFit="1" customWidth="1"/>
    <col min="9732" max="9732" width="9" style="50"/>
    <col min="9733" max="9734" width="13.875" style="50" customWidth="1"/>
    <col min="9735" max="9736" width="9" style="50"/>
    <col min="9737" max="9737" width="12.25" style="50" customWidth="1"/>
    <col min="9738" max="9738" width="12.75" style="50" customWidth="1"/>
    <col min="9739" max="9739" width="15.375" style="50" customWidth="1"/>
    <col min="9740" max="9740" width="9" style="50"/>
    <col min="9741" max="9741" width="10.125" style="50" customWidth="1"/>
    <col min="9742" max="9984" width="9" style="50"/>
    <col min="9985" max="9985" width="50.125" style="50" customWidth="1"/>
    <col min="9986" max="9986" width="13" style="50" customWidth="1"/>
    <col min="9987" max="9987" width="9" style="50" bestFit="1" customWidth="1"/>
    <col min="9988" max="9988" width="9" style="50"/>
    <col min="9989" max="9990" width="13.875" style="50" customWidth="1"/>
    <col min="9991" max="9992" width="9" style="50"/>
    <col min="9993" max="9993" width="12.25" style="50" customWidth="1"/>
    <col min="9994" max="9994" width="12.75" style="50" customWidth="1"/>
    <col min="9995" max="9995" width="15.375" style="50" customWidth="1"/>
    <col min="9996" max="9996" width="9" style="50"/>
    <col min="9997" max="9997" width="10.125" style="50" customWidth="1"/>
    <col min="9998" max="10240" width="9" style="50"/>
    <col min="10241" max="10241" width="50.125" style="50" customWidth="1"/>
    <col min="10242" max="10242" width="13" style="50" customWidth="1"/>
    <col min="10243" max="10243" width="9" style="50" bestFit="1" customWidth="1"/>
    <col min="10244" max="10244" width="9" style="50"/>
    <col min="10245" max="10246" width="13.875" style="50" customWidth="1"/>
    <col min="10247" max="10248" width="9" style="50"/>
    <col min="10249" max="10249" width="12.25" style="50" customWidth="1"/>
    <col min="10250" max="10250" width="12.75" style="50" customWidth="1"/>
    <col min="10251" max="10251" width="15.375" style="50" customWidth="1"/>
    <col min="10252" max="10252" width="9" style="50"/>
    <col min="10253" max="10253" width="10.125" style="50" customWidth="1"/>
    <col min="10254" max="10496" width="9" style="50"/>
    <col min="10497" max="10497" width="50.125" style="50" customWidth="1"/>
    <col min="10498" max="10498" width="13" style="50" customWidth="1"/>
    <col min="10499" max="10499" width="9" style="50" bestFit="1" customWidth="1"/>
    <col min="10500" max="10500" width="9" style="50"/>
    <col min="10501" max="10502" width="13.875" style="50" customWidth="1"/>
    <col min="10503" max="10504" width="9" style="50"/>
    <col min="10505" max="10505" width="12.25" style="50" customWidth="1"/>
    <col min="10506" max="10506" width="12.75" style="50" customWidth="1"/>
    <col min="10507" max="10507" width="15.375" style="50" customWidth="1"/>
    <col min="10508" max="10508" width="9" style="50"/>
    <col min="10509" max="10509" width="10.125" style="50" customWidth="1"/>
    <col min="10510" max="10752" width="9" style="50"/>
    <col min="10753" max="10753" width="50.125" style="50" customWidth="1"/>
    <col min="10754" max="10754" width="13" style="50" customWidth="1"/>
    <col min="10755" max="10755" width="9" style="50" bestFit="1" customWidth="1"/>
    <col min="10756" max="10756" width="9" style="50"/>
    <col min="10757" max="10758" width="13.875" style="50" customWidth="1"/>
    <col min="10759" max="10760" width="9" style="50"/>
    <col min="10761" max="10761" width="12.25" style="50" customWidth="1"/>
    <col min="10762" max="10762" width="12.75" style="50" customWidth="1"/>
    <col min="10763" max="10763" width="15.375" style="50" customWidth="1"/>
    <col min="10764" max="10764" width="9" style="50"/>
    <col min="10765" max="10765" width="10.125" style="50" customWidth="1"/>
    <col min="10766" max="11008" width="9" style="50"/>
    <col min="11009" max="11009" width="50.125" style="50" customWidth="1"/>
    <col min="11010" max="11010" width="13" style="50" customWidth="1"/>
    <col min="11011" max="11011" width="9" style="50" bestFit="1" customWidth="1"/>
    <col min="11012" max="11012" width="9" style="50"/>
    <col min="11013" max="11014" width="13.875" style="50" customWidth="1"/>
    <col min="11015" max="11016" width="9" style="50"/>
    <col min="11017" max="11017" width="12.25" style="50" customWidth="1"/>
    <col min="11018" max="11018" width="12.75" style="50" customWidth="1"/>
    <col min="11019" max="11019" width="15.375" style="50" customWidth="1"/>
    <col min="11020" max="11020" width="9" style="50"/>
    <col min="11021" max="11021" width="10.125" style="50" customWidth="1"/>
    <col min="11022" max="11264" width="9" style="50"/>
    <col min="11265" max="11265" width="50.125" style="50" customWidth="1"/>
    <col min="11266" max="11266" width="13" style="50" customWidth="1"/>
    <col min="11267" max="11267" width="9" style="50" bestFit="1" customWidth="1"/>
    <col min="11268" max="11268" width="9" style="50"/>
    <col min="11269" max="11270" width="13.875" style="50" customWidth="1"/>
    <col min="11271" max="11272" width="9" style="50"/>
    <col min="11273" max="11273" width="12.25" style="50" customWidth="1"/>
    <col min="11274" max="11274" width="12.75" style="50" customWidth="1"/>
    <col min="11275" max="11275" width="15.375" style="50" customWidth="1"/>
    <col min="11276" max="11276" width="9" style="50"/>
    <col min="11277" max="11277" width="10.125" style="50" customWidth="1"/>
    <col min="11278" max="11520" width="9" style="50"/>
    <col min="11521" max="11521" width="50.125" style="50" customWidth="1"/>
    <col min="11522" max="11522" width="13" style="50" customWidth="1"/>
    <col min="11523" max="11523" width="9" style="50" bestFit="1" customWidth="1"/>
    <col min="11524" max="11524" width="9" style="50"/>
    <col min="11525" max="11526" width="13.875" style="50" customWidth="1"/>
    <col min="11527" max="11528" width="9" style="50"/>
    <col min="11529" max="11529" width="12.25" style="50" customWidth="1"/>
    <col min="11530" max="11530" width="12.75" style="50" customWidth="1"/>
    <col min="11531" max="11531" width="15.375" style="50" customWidth="1"/>
    <col min="11532" max="11532" width="9" style="50"/>
    <col min="11533" max="11533" width="10.125" style="50" customWidth="1"/>
    <col min="11534" max="11776" width="9" style="50"/>
    <col min="11777" max="11777" width="50.125" style="50" customWidth="1"/>
    <col min="11778" max="11778" width="13" style="50" customWidth="1"/>
    <col min="11779" max="11779" width="9" style="50" bestFit="1" customWidth="1"/>
    <col min="11780" max="11780" width="9" style="50"/>
    <col min="11781" max="11782" width="13.875" style="50" customWidth="1"/>
    <col min="11783" max="11784" width="9" style="50"/>
    <col min="11785" max="11785" width="12.25" style="50" customWidth="1"/>
    <col min="11786" max="11786" width="12.75" style="50" customWidth="1"/>
    <col min="11787" max="11787" width="15.375" style="50" customWidth="1"/>
    <col min="11788" max="11788" width="9" style="50"/>
    <col min="11789" max="11789" width="10.125" style="50" customWidth="1"/>
    <col min="11790" max="12032" width="9" style="50"/>
    <col min="12033" max="12033" width="50.125" style="50" customWidth="1"/>
    <col min="12034" max="12034" width="13" style="50" customWidth="1"/>
    <col min="12035" max="12035" width="9" style="50" bestFit="1" customWidth="1"/>
    <col min="12036" max="12036" width="9" style="50"/>
    <col min="12037" max="12038" width="13.875" style="50" customWidth="1"/>
    <col min="12039" max="12040" width="9" style="50"/>
    <col min="12041" max="12041" width="12.25" style="50" customWidth="1"/>
    <col min="12042" max="12042" width="12.75" style="50" customWidth="1"/>
    <col min="12043" max="12043" width="15.375" style="50" customWidth="1"/>
    <col min="12044" max="12044" width="9" style="50"/>
    <col min="12045" max="12045" width="10.125" style="50" customWidth="1"/>
    <col min="12046" max="12288" width="9" style="50"/>
    <col min="12289" max="12289" width="50.125" style="50" customWidth="1"/>
    <col min="12290" max="12290" width="13" style="50" customWidth="1"/>
    <col min="12291" max="12291" width="9" style="50" bestFit="1" customWidth="1"/>
    <col min="12292" max="12292" width="9" style="50"/>
    <col min="12293" max="12294" width="13.875" style="50" customWidth="1"/>
    <col min="12295" max="12296" width="9" style="50"/>
    <col min="12297" max="12297" width="12.25" style="50" customWidth="1"/>
    <col min="12298" max="12298" width="12.75" style="50" customWidth="1"/>
    <col min="12299" max="12299" width="15.375" style="50" customWidth="1"/>
    <col min="12300" max="12300" width="9" style="50"/>
    <col min="12301" max="12301" width="10.125" style="50" customWidth="1"/>
    <col min="12302" max="12544" width="9" style="50"/>
    <col min="12545" max="12545" width="50.125" style="50" customWidth="1"/>
    <col min="12546" max="12546" width="13" style="50" customWidth="1"/>
    <col min="12547" max="12547" width="9" style="50" bestFit="1" customWidth="1"/>
    <col min="12548" max="12548" width="9" style="50"/>
    <col min="12549" max="12550" width="13.875" style="50" customWidth="1"/>
    <col min="12551" max="12552" width="9" style="50"/>
    <col min="12553" max="12553" width="12.25" style="50" customWidth="1"/>
    <col min="12554" max="12554" width="12.75" style="50" customWidth="1"/>
    <col min="12555" max="12555" width="15.375" style="50" customWidth="1"/>
    <col min="12556" max="12556" width="9" style="50"/>
    <col min="12557" max="12557" width="10.125" style="50" customWidth="1"/>
    <col min="12558" max="12800" width="9" style="50"/>
    <col min="12801" max="12801" width="50.125" style="50" customWidth="1"/>
    <col min="12802" max="12802" width="13" style="50" customWidth="1"/>
    <col min="12803" max="12803" width="9" style="50" bestFit="1" customWidth="1"/>
    <col min="12804" max="12804" width="9" style="50"/>
    <col min="12805" max="12806" width="13.875" style="50" customWidth="1"/>
    <col min="12807" max="12808" width="9" style="50"/>
    <col min="12809" max="12809" width="12.25" style="50" customWidth="1"/>
    <col min="12810" max="12810" width="12.75" style="50" customWidth="1"/>
    <col min="12811" max="12811" width="15.375" style="50" customWidth="1"/>
    <col min="12812" max="12812" width="9" style="50"/>
    <col min="12813" max="12813" width="10.125" style="50" customWidth="1"/>
    <col min="12814" max="13056" width="9" style="50"/>
    <col min="13057" max="13057" width="50.125" style="50" customWidth="1"/>
    <col min="13058" max="13058" width="13" style="50" customWidth="1"/>
    <col min="13059" max="13059" width="9" style="50" bestFit="1" customWidth="1"/>
    <col min="13060" max="13060" width="9" style="50"/>
    <col min="13061" max="13062" width="13.875" style="50" customWidth="1"/>
    <col min="13063" max="13064" width="9" style="50"/>
    <col min="13065" max="13065" width="12.25" style="50" customWidth="1"/>
    <col min="13066" max="13066" width="12.75" style="50" customWidth="1"/>
    <col min="13067" max="13067" width="15.375" style="50" customWidth="1"/>
    <col min="13068" max="13068" width="9" style="50"/>
    <col min="13069" max="13069" width="10.125" style="50" customWidth="1"/>
    <col min="13070" max="13312" width="9" style="50"/>
    <col min="13313" max="13313" width="50.125" style="50" customWidth="1"/>
    <col min="13314" max="13314" width="13" style="50" customWidth="1"/>
    <col min="13315" max="13315" width="9" style="50" bestFit="1" customWidth="1"/>
    <col min="13316" max="13316" width="9" style="50"/>
    <col min="13317" max="13318" width="13.875" style="50" customWidth="1"/>
    <col min="13319" max="13320" width="9" style="50"/>
    <col min="13321" max="13321" width="12.25" style="50" customWidth="1"/>
    <col min="13322" max="13322" width="12.75" style="50" customWidth="1"/>
    <col min="13323" max="13323" width="15.375" style="50" customWidth="1"/>
    <col min="13324" max="13324" width="9" style="50"/>
    <col min="13325" max="13325" width="10.125" style="50" customWidth="1"/>
    <col min="13326" max="13568" width="9" style="50"/>
    <col min="13569" max="13569" width="50.125" style="50" customWidth="1"/>
    <col min="13570" max="13570" width="13" style="50" customWidth="1"/>
    <col min="13571" max="13571" width="9" style="50" bestFit="1" customWidth="1"/>
    <col min="13572" max="13572" width="9" style="50"/>
    <col min="13573" max="13574" width="13.875" style="50" customWidth="1"/>
    <col min="13575" max="13576" width="9" style="50"/>
    <col min="13577" max="13577" width="12.25" style="50" customWidth="1"/>
    <col min="13578" max="13578" width="12.75" style="50" customWidth="1"/>
    <col min="13579" max="13579" width="15.375" style="50" customWidth="1"/>
    <col min="13580" max="13580" width="9" style="50"/>
    <col min="13581" max="13581" width="10.125" style="50" customWidth="1"/>
    <col min="13582" max="13824" width="9" style="50"/>
    <col min="13825" max="13825" width="50.125" style="50" customWidth="1"/>
    <col min="13826" max="13826" width="13" style="50" customWidth="1"/>
    <col min="13827" max="13827" width="9" style="50" bestFit="1" customWidth="1"/>
    <col min="13828" max="13828" width="9" style="50"/>
    <col min="13829" max="13830" width="13.875" style="50" customWidth="1"/>
    <col min="13831" max="13832" width="9" style="50"/>
    <col min="13833" max="13833" width="12.25" style="50" customWidth="1"/>
    <col min="13834" max="13834" width="12.75" style="50" customWidth="1"/>
    <col min="13835" max="13835" width="15.375" style="50" customWidth="1"/>
    <col min="13836" max="13836" width="9" style="50"/>
    <col min="13837" max="13837" width="10.125" style="50" customWidth="1"/>
    <col min="13838" max="14080" width="9" style="50"/>
    <col min="14081" max="14081" width="50.125" style="50" customWidth="1"/>
    <col min="14082" max="14082" width="13" style="50" customWidth="1"/>
    <col min="14083" max="14083" width="9" style="50" bestFit="1" customWidth="1"/>
    <col min="14084" max="14084" width="9" style="50"/>
    <col min="14085" max="14086" width="13.875" style="50" customWidth="1"/>
    <col min="14087" max="14088" width="9" style="50"/>
    <col min="14089" max="14089" width="12.25" style="50" customWidth="1"/>
    <col min="14090" max="14090" width="12.75" style="50" customWidth="1"/>
    <col min="14091" max="14091" width="15.375" style="50" customWidth="1"/>
    <col min="14092" max="14092" width="9" style="50"/>
    <col min="14093" max="14093" width="10.125" style="50" customWidth="1"/>
    <col min="14094" max="14336" width="9" style="50"/>
    <col min="14337" max="14337" width="50.125" style="50" customWidth="1"/>
    <col min="14338" max="14338" width="13" style="50" customWidth="1"/>
    <col min="14339" max="14339" width="9" style="50" bestFit="1" customWidth="1"/>
    <col min="14340" max="14340" width="9" style="50"/>
    <col min="14341" max="14342" width="13.875" style="50" customWidth="1"/>
    <col min="14343" max="14344" width="9" style="50"/>
    <col min="14345" max="14345" width="12.25" style="50" customWidth="1"/>
    <col min="14346" max="14346" width="12.75" style="50" customWidth="1"/>
    <col min="14347" max="14347" width="15.375" style="50" customWidth="1"/>
    <col min="14348" max="14348" width="9" style="50"/>
    <col min="14349" max="14349" width="10.125" style="50" customWidth="1"/>
    <col min="14350" max="14592" width="9" style="50"/>
    <col min="14593" max="14593" width="50.125" style="50" customWidth="1"/>
    <col min="14594" max="14594" width="13" style="50" customWidth="1"/>
    <col min="14595" max="14595" width="9" style="50" bestFit="1" customWidth="1"/>
    <col min="14596" max="14596" width="9" style="50"/>
    <col min="14597" max="14598" width="13.875" style="50" customWidth="1"/>
    <col min="14599" max="14600" width="9" style="50"/>
    <col min="14601" max="14601" width="12.25" style="50" customWidth="1"/>
    <col min="14602" max="14602" width="12.75" style="50" customWidth="1"/>
    <col min="14603" max="14603" width="15.375" style="50" customWidth="1"/>
    <col min="14604" max="14604" width="9" style="50"/>
    <col min="14605" max="14605" width="10.125" style="50" customWidth="1"/>
    <col min="14606" max="14848" width="9" style="50"/>
    <col min="14849" max="14849" width="50.125" style="50" customWidth="1"/>
    <col min="14850" max="14850" width="13" style="50" customWidth="1"/>
    <col min="14851" max="14851" width="9" style="50" bestFit="1" customWidth="1"/>
    <col min="14852" max="14852" width="9" style="50"/>
    <col min="14853" max="14854" width="13.875" style="50" customWidth="1"/>
    <col min="14855" max="14856" width="9" style="50"/>
    <col min="14857" max="14857" width="12.25" style="50" customWidth="1"/>
    <col min="14858" max="14858" width="12.75" style="50" customWidth="1"/>
    <col min="14859" max="14859" width="15.375" style="50" customWidth="1"/>
    <col min="14860" max="14860" width="9" style="50"/>
    <col min="14861" max="14861" width="10.125" style="50" customWidth="1"/>
    <col min="14862" max="15104" width="9" style="50"/>
    <col min="15105" max="15105" width="50.125" style="50" customWidth="1"/>
    <col min="15106" max="15106" width="13" style="50" customWidth="1"/>
    <col min="15107" max="15107" width="9" style="50" bestFit="1" customWidth="1"/>
    <col min="15108" max="15108" width="9" style="50"/>
    <col min="15109" max="15110" width="13.875" style="50" customWidth="1"/>
    <col min="15111" max="15112" width="9" style="50"/>
    <col min="15113" max="15113" width="12.25" style="50" customWidth="1"/>
    <col min="15114" max="15114" width="12.75" style="50" customWidth="1"/>
    <col min="15115" max="15115" width="15.375" style="50" customWidth="1"/>
    <col min="15116" max="15116" width="9" style="50"/>
    <col min="15117" max="15117" width="10.125" style="50" customWidth="1"/>
    <col min="15118" max="15360" width="9" style="50"/>
    <col min="15361" max="15361" width="50.125" style="50" customWidth="1"/>
    <col min="15362" max="15362" width="13" style="50" customWidth="1"/>
    <col min="15363" max="15363" width="9" style="50" bestFit="1" customWidth="1"/>
    <col min="15364" max="15364" width="9" style="50"/>
    <col min="15365" max="15366" width="13.875" style="50" customWidth="1"/>
    <col min="15367" max="15368" width="9" style="50"/>
    <col min="15369" max="15369" width="12.25" style="50" customWidth="1"/>
    <col min="15370" max="15370" width="12.75" style="50" customWidth="1"/>
    <col min="15371" max="15371" width="15.375" style="50" customWidth="1"/>
    <col min="15372" max="15372" width="9" style="50"/>
    <col min="15373" max="15373" width="10.125" style="50" customWidth="1"/>
    <col min="15374" max="15616" width="9" style="50"/>
    <col min="15617" max="15617" width="50.125" style="50" customWidth="1"/>
    <col min="15618" max="15618" width="13" style="50" customWidth="1"/>
    <col min="15619" max="15619" width="9" style="50" bestFit="1" customWidth="1"/>
    <col min="15620" max="15620" width="9" style="50"/>
    <col min="15621" max="15622" width="13.875" style="50" customWidth="1"/>
    <col min="15623" max="15624" width="9" style="50"/>
    <col min="15625" max="15625" width="12.25" style="50" customWidth="1"/>
    <col min="15626" max="15626" width="12.75" style="50" customWidth="1"/>
    <col min="15627" max="15627" width="15.375" style="50" customWidth="1"/>
    <col min="15628" max="15628" width="9" style="50"/>
    <col min="15629" max="15629" width="10.125" style="50" customWidth="1"/>
    <col min="15630" max="15872" width="9" style="50"/>
    <col min="15873" max="15873" width="50.125" style="50" customWidth="1"/>
    <col min="15874" max="15874" width="13" style="50" customWidth="1"/>
    <col min="15875" max="15875" width="9" style="50" bestFit="1" customWidth="1"/>
    <col min="15876" max="15876" width="9" style="50"/>
    <col min="15877" max="15878" width="13.875" style="50" customWidth="1"/>
    <col min="15879" max="15880" width="9" style="50"/>
    <col min="15881" max="15881" width="12.25" style="50" customWidth="1"/>
    <col min="15882" max="15882" width="12.75" style="50" customWidth="1"/>
    <col min="15883" max="15883" width="15.375" style="50" customWidth="1"/>
    <col min="15884" max="15884" width="9" style="50"/>
    <col min="15885" max="15885" width="10.125" style="50" customWidth="1"/>
    <col min="15886" max="16128" width="9" style="50"/>
    <col min="16129" max="16129" width="50.125" style="50" customWidth="1"/>
    <col min="16130" max="16130" width="13" style="50" customWidth="1"/>
    <col min="16131" max="16131" width="9" style="50" bestFit="1" customWidth="1"/>
    <col min="16132" max="16132" width="9" style="50"/>
    <col min="16133" max="16134" width="13.875" style="50" customWidth="1"/>
    <col min="16135" max="16136" width="9" style="50"/>
    <col min="16137" max="16137" width="12.25" style="50" customWidth="1"/>
    <col min="16138" max="16138" width="12.75" style="50" customWidth="1"/>
    <col min="16139" max="16139" width="15.375" style="50" customWidth="1"/>
    <col min="16140" max="16140" width="9" style="50"/>
    <col min="16141" max="16141" width="10.125" style="50" customWidth="1"/>
    <col min="16142" max="16384" width="9" style="50"/>
  </cols>
  <sheetData>
    <row r="1" spans="1:16" ht="16.5" thickTop="1" x14ac:dyDescent="0.25">
      <c r="A1" s="51" t="s">
        <v>118</v>
      </c>
      <c r="B1" s="213" t="s">
        <v>119</v>
      </c>
      <c r="C1" s="214"/>
      <c r="D1" s="214"/>
      <c r="E1" s="214"/>
      <c r="F1" s="215"/>
      <c r="G1" s="52"/>
      <c r="H1" s="52"/>
      <c r="I1" s="52"/>
      <c r="J1" s="52"/>
      <c r="K1" s="52"/>
      <c r="L1" s="53"/>
      <c r="M1" s="53"/>
    </row>
    <row r="2" spans="1:16" ht="15.75" x14ac:dyDescent="0.25">
      <c r="A2" s="52"/>
      <c r="B2" s="55"/>
      <c r="C2" s="56"/>
      <c r="D2" s="56"/>
      <c r="E2" s="57"/>
      <c r="F2" s="58" t="s">
        <v>120</v>
      </c>
      <c r="G2" s="52"/>
      <c r="H2" s="52"/>
      <c r="I2" s="52"/>
      <c r="J2" s="52"/>
      <c r="K2" s="52"/>
      <c r="L2" s="53"/>
      <c r="M2" s="53"/>
    </row>
    <row r="3" spans="1:16" ht="15.75" x14ac:dyDescent="0.25">
      <c r="A3" s="52"/>
      <c r="B3" s="216" t="s">
        <v>121</v>
      </c>
      <c r="C3" s="217"/>
      <c r="D3" s="217"/>
      <c r="E3" s="59">
        <f>SQRT(SUMIF(D9:D100,"Y",K9:K100))</f>
        <v>0.17380964772625029</v>
      </c>
      <c r="F3" s="60">
        <f>E3*100</f>
        <v>17.380964772625028</v>
      </c>
      <c r="G3" s="52"/>
      <c r="H3" s="52"/>
      <c r="I3" s="52"/>
      <c r="J3" s="52"/>
      <c r="K3" s="52"/>
      <c r="L3" s="53"/>
      <c r="M3" s="53"/>
    </row>
    <row r="4" spans="1:16" ht="15.75" x14ac:dyDescent="0.25">
      <c r="A4" s="52"/>
      <c r="B4" s="216" t="s">
        <v>122</v>
      </c>
      <c r="C4" s="217"/>
      <c r="D4" s="217"/>
      <c r="E4" s="59">
        <f>E3*2</f>
        <v>0.34761929545250059</v>
      </c>
      <c r="F4" s="61">
        <f>E4*100</f>
        <v>34.761929545250055</v>
      </c>
      <c r="G4" s="52"/>
      <c r="H4" s="52"/>
      <c r="I4" s="52"/>
      <c r="J4" s="52"/>
      <c r="K4" s="52"/>
      <c r="L4" s="53"/>
      <c r="M4" s="53"/>
    </row>
    <row r="5" spans="1:16" ht="15.75" x14ac:dyDescent="0.25">
      <c r="A5" s="62"/>
      <c r="B5" s="216" t="s">
        <v>123</v>
      </c>
      <c r="C5" s="217"/>
      <c r="D5" s="217"/>
      <c r="E5" s="59">
        <f>E3*3</f>
        <v>0.52142894317875088</v>
      </c>
      <c r="F5" s="60">
        <f>E5*100</f>
        <v>52.14289431787509</v>
      </c>
      <c r="G5" s="52"/>
      <c r="H5" s="52"/>
      <c r="I5" s="52"/>
      <c r="J5" s="52"/>
      <c r="K5" s="52"/>
      <c r="L5" s="53"/>
      <c r="M5" s="53"/>
    </row>
    <row r="6" spans="1:16" x14ac:dyDescent="0.2">
      <c r="A6" s="63" t="s">
        <v>124</v>
      </c>
      <c r="B6" s="64"/>
      <c r="C6" s="64"/>
      <c r="D6" s="64"/>
      <c r="E6" s="64"/>
      <c r="F6" s="64"/>
      <c r="G6" s="64"/>
      <c r="H6" s="64"/>
      <c r="I6" s="65"/>
      <c r="J6" s="52"/>
      <c r="K6" s="52"/>
      <c r="L6" s="53"/>
      <c r="M6" s="53"/>
    </row>
    <row r="7" spans="1:16" ht="15.75" thickBot="1" x14ac:dyDescent="0.25">
      <c r="A7" s="52"/>
      <c r="B7" s="52"/>
      <c r="C7" s="52"/>
      <c r="D7" s="52"/>
      <c r="E7" s="52"/>
      <c r="F7" s="52"/>
      <c r="G7" s="52"/>
      <c r="H7" s="52"/>
      <c r="I7" s="52"/>
      <c r="J7" s="52"/>
      <c r="K7" s="52"/>
      <c r="L7" s="53"/>
      <c r="M7" s="53"/>
    </row>
    <row r="8" spans="1:16" ht="64.5" thickTop="1" thickBot="1" x14ac:dyDescent="0.25">
      <c r="A8" s="66" t="s">
        <v>125</v>
      </c>
      <c r="B8" s="67" t="s">
        <v>126</v>
      </c>
      <c r="C8" s="68" t="s">
        <v>90</v>
      </c>
      <c r="D8" s="69" t="s">
        <v>127</v>
      </c>
      <c r="E8" s="67" t="s">
        <v>128</v>
      </c>
      <c r="F8" s="67" t="s">
        <v>129</v>
      </c>
      <c r="G8" s="67" t="s">
        <v>130</v>
      </c>
      <c r="H8" s="67" t="s">
        <v>131</v>
      </c>
      <c r="I8" s="68" t="s">
        <v>132</v>
      </c>
      <c r="J8" s="68" t="s">
        <v>133</v>
      </c>
      <c r="K8" s="70" t="s">
        <v>134</v>
      </c>
      <c r="L8" s="53"/>
      <c r="M8" s="53"/>
    </row>
    <row r="9" spans="1:16" ht="16.5" thickTop="1" x14ac:dyDescent="0.25">
      <c r="A9" s="71"/>
      <c r="B9" s="72"/>
      <c r="C9" s="72"/>
      <c r="D9" s="73"/>
      <c r="E9" s="72"/>
      <c r="F9" s="74" t="str">
        <f>IF(E9="","",VLOOKUP(E9,$N$9:$P$15,2,FALSE))</f>
        <v/>
      </c>
      <c r="G9" s="74"/>
      <c r="H9" s="74" t="str">
        <f>IF(E9="","",IF(F9="Enter Value&gt;",G9,VLOOKUP(E9,$N$9:$P$15,3,FALSE)))</f>
        <v/>
      </c>
      <c r="I9" s="72" t="str">
        <f t="shared" ref="I9:I72" si="0">IF(B9="","",B9/H9)</f>
        <v/>
      </c>
      <c r="J9" s="72" t="str">
        <f t="shared" ref="J9:J72" si="1">IF(OR(C9="",I9=""),"",I9/C9)</f>
        <v/>
      </c>
      <c r="K9" s="75" t="str">
        <f t="shared" ref="K9:K72" si="2">IF(J9="","",POWER(J9,2))</f>
        <v/>
      </c>
      <c r="L9" s="53"/>
      <c r="M9" s="53"/>
      <c r="N9" s="76" t="s">
        <v>135</v>
      </c>
      <c r="O9" s="77" t="s">
        <v>136</v>
      </c>
      <c r="P9" s="78">
        <v>1</v>
      </c>
    </row>
    <row r="10" spans="1:16" ht="15.75" x14ac:dyDescent="0.25">
      <c r="A10" s="79" t="s">
        <v>176</v>
      </c>
      <c r="B10" s="103">
        <v>11.85525991874081</v>
      </c>
      <c r="C10" s="103">
        <v>100</v>
      </c>
      <c r="D10" s="80" t="s">
        <v>165</v>
      </c>
      <c r="E10" s="173" t="s">
        <v>135</v>
      </c>
      <c r="F10" s="81" t="str">
        <f t="shared" ref="F10:F18" si="3">IF(E10="","",VLOOKUP(E10,$N$9:$P$16,2,FALSE))</f>
        <v>None Required</v>
      </c>
      <c r="G10" s="81">
        <v>2</v>
      </c>
      <c r="H10" s="81">
        <f t="shared" ref="H10:H18" si="4">IF(E10="","",IF(F10="Enter Value&gt;",G10,VLOOKUP(E10,$N$9:$P$16,3,FALSE)))</f>
        <v>1</v>
      </c>
      <c r="I10" s="82">
        <f t="shared" si="0"/>
        <v>11.85525991874081</v>
      </c>
      <c r="J10" s="82">
        <f t="shared" si="1"/>
        <v>0.1185525991874081</v>
      </c>
      <c r="K10" s="83">
        <f t="shared" si="2"/>
        <v>1.4054718774090235E-2</v>
      </c>
      <c r="L10" s="53"/>
      <c r="M10" s="53"/>
      <c r="N10" s="84" t="s">
        <v>137</v>
      </c>
      <c r="O10" s="85" t="s">
        <v>138</v>
      </c>
      <c r="P10" s="86">
        <v>2</v>
      </c>
    </row>
    <row r="11" spans="1:16" ht="15.75" x14ac:dyDescent="0.25">
      <c r="A11" s="87" t="s">
        <v>177</v>
      </c>
      <c r="B11" s="101">
        <v>1.3652332841370927</v>
      </c>
      <c r="C11" s="101">
        <v>56.415885420000002</v>
      </c>
      <c r="D11" s="80" t="s">
        <v>165</v>
      </c>
      <c r="E11" s="173" t="s">
        <v>135</v>
      </c>
      <c r="F11" s="102" t="str">
        <f t="shared" si="3"/>
        <v>None Required</v>
      </c>
      <c r="G11" s="81">
        <v>2</v>
      </c>
      <c r="H11" s="81">
        <f t="shared" si="4"/>
        <v>1</v>
      </c>
      <c r="I11" s="82">
        <f t="shared" si="0"/>
        <v>1.3652332841370927</v>
      </c>
      <c r="J11" s="82">
        <f t="shared" si="1"/>
        <v>2.4199447974153458E-2</v>
      </c>
      <c r="K11" s="83">
        <f t="shared" si="2"/>
        <v>5.8561328225375988E-4</v>
      </c>
      <c r="L11" s="53"/>
      <c r="M11" s="53"/>
      <c r="N11" s="84" t="s">
        <v>139</v>
      </c>
      <c r="O11" s="85" t="s">
        <v>140</v>
      </c>
      <c r="P11" s="86">
        <v>3</v>
      </c>
    </row>
    <row r="12" spans="1:16" ht="15.75" x14ac:dyDescent="0.25">
      <c r="A12" s="87"/>
      <c r="B12" s="101"/>
      <c r="C12" s="101"/>
      <c r="D12" s="80"/>
      <c r="E12" s="173"/>
      <c r="F12" s="102" t="str">
        <f t="shared" si="3"/>
        <v/>
      </c>
      <c r="G12" s="81">
        <v>2</v>
      </c>
      <c r="H12" s="81" t="str">
        <f t="shared" si="4"/>
        <v/>
      </c>
      <c r="I12" s="82" t="str">
        <f t="shared" si="0"/>
        <v/>
      </c>
      <c r="J12" s="82" t="str">
        <f t="shared" si="1"/>
        <v/>
      </c>
      <c r="K12" s="83" t="str">
        <f t="shared" si="2"/>
        <v/>
      </c>
      <c r="L12" s="53"/>
      <c r="M12" s="53"/>
      <c r="N12" s="84" t="s">
        <v>141</v>
      </c>
      <c r="O12" s="88" t="s">
        <v>142</v>
      </c>
      <c r="P12" s="86"/>
    </row>
    <row r="13" spans="1:16" ht="15.75" x14ac:dyDescent="0.25">
      <c r="A13" s="87" t="s">
        <v>8</v>
      </c>
      <c r="B13" s="101">
        <v>11.732181522426254</v>
      </c>
      <c r="C13" s="101">
        <v>100</v>
      </c>
      <c r="D13" s="80" t="s">
        <v>165</v>
      </c>
      <c r="E13" s="173" t="s">
        <v>135</v>
      </c>
      <c r="F13" s="102" t="str">
        <f t="shared" si="3"/>
        <v>None Required</v>
      </c>
      <c r="G13" s="81">
        <v>2</v>
      </c>
      <c r="H13" s="81">
        <f t="shared" si="4"/>
        <v>1</v>
      </c>
      <c r="I13" s="82">
        <f t="shared" si="0"/>
        <v>11.732181522426254</v>
      </c>
      <c r="J13" s="82">
        <f t="shared" si="1"/>
        <v>0.11732181522426254</v>
      </c>
      <c r="K13" s="83">
        <f t="shared" si="2"/>
        <v>1.3764408327516001E-2</v>
      </c>
      <c r="L13" s="53"/>
      <c r="M13" s="53"/>
      <c r="N13" s="84" t="s">
        <v>143</v>
      </c>
      <c r="O13" s="85" t="s">
        <v>144</v>
      </c>
      <c r="P13" s="86">
        <v>1.96</v>
      </c>
    </row>
    <row r="14" spans="1:16" ht="15.75" x14ac:dyDescent="0.25">
      <c r="A14" s="87" t="s">
        <v>9</v>
      </c>
      <c r="B14" s="101">
        <v>0.21408339248817093</v>
      </c>
      <c r="C14" s="101">
        <v>6.2880624999999997</v>
      </c>
      <c r="D14" s="80" t="s">
        <v>165</v>
      </c>
      <c r="E14" s="173" t="s">
        <v>135</v>
      </c>
      <c r="F14" s="102" t="str">
        <f t="shared" si="3"/>
        <v>None Required</v>
      </c>
      <c r="G14" s="81">
        <v>2</v>
      </c>
      <c r="H14" s="81">
        <f t="shared" si="4"/>
        <v>1</v>
      </c>
      <c r="I14" s="82">
        <f t="shared" si="0"/>
        <v>0.21408339248817093</v>
      </c>
      <c r="J14" s="82">
        <f t="shared" si="1"/>
        <v>3.4046002642017466E-2</v>
      </c>
      <c r="K14" s="83">
        <f t="shared" si="2"/>
        <v>1.1591302959002602E-3</v>
      </c>
      <c r="L14" s="53"/>
      <c r="M14" s="53"/>
      <c r="N14" s="84" t="s">
        <v>145</v>
      </c>
      <c r="O14" s="85" t="s">
        <v>146</v>
      </c>
      <c r="P14" s="86">
        <v>2.58</v>
      </c>
    </row>
    <row r="15" spans="1:16" ht="15.75" x14ac:dyDescent="0.25">
      <c r="A15" s="87"/>
      <c r="B15" s="101"/>
      <c r="C15" s="101"/>
      <c r="D15" s="80"/>
      <c r="E15" s="173"/>
      <c r="F15" s="102" t="str">
        <f t="shared" si="3"/>
        <v/>
      </c>
      <c r="G15" s="81">
        <v>2</v>
      </c>
      <c r="H15" s="81" t="str">
        <f t="shared" si="4"/>
        <v/>
      </c>
      <c r="I15" s="82" t="str">
        <f t="shared" si="0"/>
        <v/>
      </c>
      <c r="J15" s="82" t="str">
        <f t="shared" si="1"/>
        <v/>
      </c>
      <c r="K15" s="83" t="str">
        <f t="shared" si="2"/>
        <v/>
      </c>
      <c r="L15" s="53"/>
      <c r="M15" s="53"/>
      <c r="N15" s="84" t="s">
        <v>147</v>
      </c>
      <c r="O15" s="89" t="s">
        <v>148</v>
      </c>
      <c r="P15" s="86">
        <f>SQRT(3)</f>
        <v>1.7320508075688772</v>
      </c>
    </row>
    <row r="16" spans="1:16" ht="16.5" thickBot="1" x14ac:dyDescent="0.3">
      <c r="A16" s="87"/>
      <c r="B16" s="101"/>
      <c r="C16" s="101"/>
      <c r="D16" s="80"/>
      <c r="E16" s="173"/>
      <c r="F16" s="102" t="str">
        <f t="shared" si="3"/>
        <v/>
      </c>
      <c r="G16" s="81">
        <v>2</v>
      </c>
      <c r="H16" s="81" t="str">
        <f t="shared" si="4"/>
        <v/>
      </c>
      <c r="I16" s="82" t="str">
        <f t="shared" si="0"/>
        <v/>
      </c>
      <c r="J16" s="82" t="str">
        <f t="shared" si="1"/>
        <v/>
      </c>
      <c r="K16" s="83" t="str">
        <f t="shared" si="2"/>
        <v/>
      </c>
      <c r="L16" s="53"/>
      <c r="M16" s="53"/>
      <c r="N16" s="90" t="s">
        <v>149</v>
      </c>
      <c r="O16" s="91" t="s">
        <v>150</v>
      </c>
      <c r="P16" s="92">
        <f>SQRT(6)</f>
        <v>2.4494897427831779</v>
      </c>
    </row>
    <row r="17" spans="1:13" ht="16.5" thickTop="1" x14ac:dyDescent="0.25">
      <c r="A17" s="87"/>
      <c r="B17" s="101"/>
      <c r="C17" s="101"/>
      <c r="D17" s="80"/>
      <c r="E17" s="173"/>
      <c r="F17" s="102" t="str">
        <f t="shared" si="3"/>
        <v/>
      </c>
      <c r="G17" s="81"/>
      <c r="H17" s="81" t="str">
        <f t="shared" si="4"/>
        <v/>
      </c>
      <c r="I17" s="82" t="str">
        <f t="shared" si="0"/>
        <v/>
      </c>
      <c r="J17" s="82" t="str">
        <f t="shared" si="1"/>
        <v/>
      </c>
      <c r="K17" s="83" t="str">
        <f t="shared" si="2"/>
        <v/>
      </c>
      <c r="L17" s="53"/>
      <c r="M17" s="53"/>
    </row>
    <row r="18" spans="1:13" ht="15.75" x14ac:dyDescent="0.25">
      <c r="A18" s="87"/>
      <c r="B18" s="101"/>
      <c r="C18" s="101"/>
      <c r="D18" s="80"/>
      <c r="E18" s="173"/>
      <c r="F18" s="102" t="str">
        <f t="shared" si="3"/>
        <v/>
      </c>
      <c r="G18" s="81">
        <v>2</v>
      </c>
      <c r="H18" s="81" t="str">
        <f t="shared" si="4"/>
        <v/>
      </c>
      <c r="I18" s="82" t="str">
        <f t="shared" si="0"/>
        <v/>
      </c>
      <c r="J18" s="82" t="str">
        <f t="shared" si="1"/>
        <v/>
      </c>
      <c r="K18" s="83" t="str">
        <f t="shared" si="2"/>
        <v/>
      </c>
      <c r="L18" s="53"/>
      <c r="M18" s="53"/>
    </row>
    <row r="19" spans="1:13" ht="15.75" x14ac:dyDescent="0.25">
      <c r="A19" s="184" t="s">
        <v>178</v>
      </c>
      <c r="B19" s="185"/>
      <c r="C19" s="185"/>
      <c r="D19" s="80"/>
      <c r="E19" s="173"/>
      <c r="F19" s="102" t="str">
        <f>IF(E19="","",VLOOKUP(E19,$N$9:$P$16,2,FALSE))</f>
        <v/>
      </c>
      <c r="G19" s="81">
        <v>2</v>
      </c>
      <c r="H19" s="81" t="str">
        <f>IF(E19="","",IF(F19="Enter Value&gt;",G19,VLOOKUP(E19,$N$9:$P$16,3,FALSE)))</f>
        <v/>
      </c>
      <c r="I19" s="82" t="str">
        <f t="shared" si="0"/>
        <v/>
      </c>
      <c r="J19" s="82" t="str">
        <f t="shared" si="1"/>
        <v/>
      </c>
      <c r="K19" s="83" t="str">
        <f t="shared" si="2"/>
        <v/>
      </c>
      <c r="L19" s="53"/>
      <c r="M19" s="53"/>
    </row>
    <row r="20" spans="1:13" ht="15.75" x14ac:dyDescent="0.25">
      <c r="A20" s="184" t="s">
        <v>185</v>
      </c>
      <c r="B20" s="185">
        <v>0.06</v>
      </c>
      <c r="C20" s="185">
        <v>10</v>
      </c>
      <c r="D20" s="80" t="s">
        <v>165</v>
      </c>
      <c r="E20" s="173" t="s">
        <v>149</v>
      </c>
      <c r="F20" s="102" t="str">
        <f>IF(E20="","",VLOOKUP(E20,$N$9:$P$16,2,FALSE))</f>
        <v>SQRT(6)</v>
      </c>
      <c r="G20" s="81">
        <v>2</v>
      </c>
      <c r="H20" s="81">
        <f>IF(E20="","",IF(F20="Enter Value&gt;",G20,VLOOKUP(E20,$N$9:$P$16,3,FALSE)))</f>
        <v>2.4494897427831779</v>
      </c>
      <c r="I20" s="82">
        <f t="shared" si="0"/>
        <v>2.4494897427831782E-2</v>
      </c>
      <c r="J20" s="82">
        <f t="shared" si="1"/>
        <v>2.4494897427831783E-3</v>
      </c>
      <c r="K20" s="83">
        <f t="shared" si="2"/>
        <v>6.000000000000001E-6</v>
      </c>
      <c r="L20" s="53"/>
      <c r="M20" s="53"/>
    </row>
    <row r="21" spans="1:13" ht="15.75" x14ac:dyDescent="0.25">
      <c r="A21" s="184" t="s">
        <v>179</v>
      </c>
      <c r="B21" s="185">
        <v>3</v>
      </c>
      <c r="C21" s="185">
        <v>100</v>
      </c>
      <c r="D21" s="80" t="s">
        <v>165</v>
      </c>
      <c r="E21" s="173" t="s">
        <v>147</v>
      </c>
      <c r="F21" s="102" t="str">
        <f>IF(E21="","",VLOOKUP(E21,$N$9:$P$16,2,FALSE))</f>
        <v>SQRT(3)</v>
      </c>
      <c r="G21" s="81">
        <v>2</v>
      </c>
      <c r="H21" s="81">
        <f>IF(E21="","",IF(F21="Enter Value&gt;",G21,VLOOKUP(E21,$N$9:$P$16,3,FALSE)))</f>
        <v>1.7320508075688772</v>
      </c>
      <c r="I21" s="82">
        <f t="shared" si="0"/>
        <v>1.7320508075688774</v>
      </c>
      <c r="J21" s="82">
        <f t="shared" si="1"/>
        <v>1.7320508075688773E-2</v>
      </c>
      <c r="K21" s="83">
        <f t="shared" si="2"/>
        <v>3.0000000000000003E-4</v>
      </c>
      <c r="L21" s="53"/>
      <c r="M21" s="53"/>
    </row>
    <row r="22" spans="1:13" ht="15.75" x14ac:dyDescent="0.25">
      <c r="A22" s="184" t="s">
        <v>180</v>
      </c>
      <c r="B22" s="185">
        <v>0.1</v>
      </c>
      <c r="C22" s="185">
        <v>100</v>
      </c>
      <c r="D22" s="80" t="s">
        <v>165</v>
      </c>
      <c r="E22" s="173" t="s">
        <v>147</v>
      </c>
      <c r="F22" s="102" t="str">
        <f>IF(E22="","",VLOOKUP(E22,$N$9:$P$16,2,FALSE))</f>
        <v>SQRT(3)</v>
      </c>
      <c r="G22" s="81">
        <v>2</v>
      </c>
      <c r="H22" s="81">
        <f>IF(E22="","",IF(F22="Enter Value&gt;",G22,VLOOKUP(E22,$N$9:$P$16,3,FALSE)))</f>
        <v>1.7320508075688772</v>
      </c>
      <c r="I22" s="82">
        <f t="shared" si="0"/>
        <v>5.7735026918962581E-2</v>
      </c>
      <c r="J22" s="82">
        <f t="shared" si="1"/>
        <v>5.773502691896258E-4</v>
      </c>
      <c r="K22" s="83">
        <f t="shared" si="2"/>
        <v>3.3333333333333335E-7</v>
      </c>
      <c r="L22" s="53"/>
      <c r="M22" s="53"/>
    </row>
    <row r="23" spans="1:13" ht="15.75" x14ac:dyDescent="0.25">
      <c r="A23" s="184" t="s">
        <v>181</v>
      </c>
      <c r="B23" s="185">
        <v>0.6</v>
      </c>
      <c r="C23" s="185">
        <v>100</v>
      </c>
      <c r="D23" s="80" t="s">
        <v>165</v>
      </c>
      <c r="E23" s="173" t="s">
        <v>137</v>
      </c>
      <c r="F23" s="102" t="str">
        <f>IF(E23="","",VLOOKUP(E23,$N$9:$P$16,2,FALSE))</f>
        <v>Coverage=2</v>
      </c>
      <c r="G23" s="81">
        <v>2</v>
      </c>
      <c r="H23" s="81">
        <f>IF(E23="","",IF(F23="Enter Value&gt;",G23,VLOOKUP(E23,$N$9:$P$16,3,FALSE)))</f>
        <v>2</v>
      </c>
      <c r="I23" s="82">
        <f t="shared" si="0"/>
        <v>0.3</v>
      </c>
      <c r="J23" s="82">
        <f t="shared" si="1"/>
        <v>3.0000000000000001E-3</v>
      </c>
      <c r="K23" s="83">
        <f t="shared" si="2"/>
        <v>9.0000000000000002E-6</v>
      </c>
      <c r="L23" s="53"/>
      <c r="M23" s="53"/>
    </row>
    <row r="24" spans="1:13" ht="15.75" x14ac:dyDescent="0.25">
      <c r="A24" s="186"/>
      <c r="B24" s="185"/>
      <c r="C24" s="185"/>
      <c r="D24" s="80"/>
      <c r="E24" s="173"/>
      <c r="F24" s="102" t="str">
        <f t="shared" ref="F24:F87" si="5">IF(E24="","",VLOOKUP(E24,$N$9:$P$16,2,FALSE))</f>
        <v/>
      </c>
      <c r="G24" s="81">
        <v>2</v>
      </c>
      <c r="H24" s="81" t="str">
        <f t="shared" ref="H24:H56" si="6">IF(E24="","",IF(F24="Enter Value&gt;",G24,VLOOKUP(E24,$N$9:$P$16,3,FALSE)))</f>
        <v/>
      </c>
      <c r="I24" s="82" t="str">
        <f t="shared" si="0"/>
        <v/>
      </c>
      <c r="J24" s="82" t="str">
        <f t="shared" si="1"/>
        <v/>
      </c>
      <c r="K24" s="83" t="str">
        <f t="shared" si="2"/>
        <v/>
      </c>
      <c r="L24" s="53"/>
      <c r="M24" s="53"/>
    </row>
    <row r="25" spans="1:13" ht="15.75" x14ac:dyDescent="0.25">
      <c r="A25" s="184"/>
      <c r="B25" s="185"/>
      <c r="C25" s="185"/>
      <c r="D25" s="80"/>
      <c r="E25" s="173"/>
      <c r="F25" s="102" t="str">
        <f t="shared" si="5"/>
        <v/>
      </c>
      <c r="G25" s="81">
        <v>2</v>
      </c>
      <c r="H25" s="81" t="str">
        <f t="shared" si="6"/>
        <v/>
      </c>
      <c r="I25" s="82" t="str">
        <f t="shared" si="0"/>
        <v/>
      </c>
      <c r="J25" s="82" t="str">
        <f t="shared" si="1"/>
        <v/>
      </c>
      <c r="K25" s="83" t="str">
        <f t="shared" si="2"/>
        <v/>
      </c>
      <c r="L25" s="53"/>
      <c r="M25" s="53"/>
    </row>
    <row r="26" spans="1:13" ht="15.75" x14ac:dyDescent="0.25">
      <c r="A26" s="184"/>
      <c r="B26" s="185"/>
      <c r="C26" s="185"/>
      <c r="D26" s="80"/>
      <c r="E26" s="173"/>
      <c r="F26" s="102" t="str">
        <f t="shared" si="5"/>
        <v/>
      </c>
      <c r="G26" s="81"/>
      <c r="H26" s="81" t="str">
        <f t="shared" si="6"/>
        <v/>
      </c>
      <c r="I26" s="82" t="str">
        <f t="shared" si="0"/>
        <v/>
      </c>
      <c r="J26" s="82" t="str">
        <f t="shared" si="1"/>
        <v/>
      </c>
      <c r="K26" s="83" t="str">
        <f t="shared" si="2"/>
        <v/>
      </c>
      <c r="L26" s="53"/>
      <c r="M26" s="53"/>
    </row>
    <row r="27" spans="1:13" ht="15.75" x14ac:dyDescent="0.25">
      <c r="A27" s="184"/>
      <c r="B27" s="185"/>
      <c r="C27" s="185"/>
      <c r="D27" s="80"/>
      <c r="E27" s="173"/>
      <c r="F27" s="102" t="str">
        <f t="shared" si="5"/>
        <v/>
      </c>
      <c r="G27" s="81"/>
      <c r="H27" s="81" t="str">
        <f t="shared" si="6"/>
        <v/>
      </c>
      <c r="I27" s="82" t="str">
        <f t="shared" si="0"/>
        <v/>
      </c>
      <c r="J27" s="82" t="str">
        <f t="shared" si="1"/>
        <v/>
      </c>
      <c r="K27" s="83" t="str">
        <f t="shared" si="2"/>
        <v/>
      </c>
      <c r="L27" s="53"/>
      <c r="M27" s="53"/>
    </row>
    <row r="28" spans="1:13" ht="15.75" x14ac:dyDescent="0.25">
      <c r="A28" s="184" t="s">
        <v>184</v>
      </c>
      <c r="B28" s="185"/>
      <c r="C28" s="185"/>
      <c r="D28" s="80"/>
      <c r="E28" s="173"/>
      <c r="F28" s="102" t="str">
        <f t="shared" si="5"/>
        <v/>
      </c>
      <c r="G28" s="81"/>
      <c r="H28" s="81" t="str">
        <f t="shared" si="6"/>
        <v/>
      </c>
      <c r="I28" s="82" t="str">
        <f t="shared" si="0"/>
        <v/>
      </c>
      <c r="J28" s="82" t="str">
        <f t="shared" si="1"/>
        <v/>
      </c>
      <c r="K28" s="83" t="str">
        <f t="shared" si="2"/>
        <v/>
      </c>
      <c r="L28" s="53"/>
      <c r="M28" s="53"/>
    </row>
    <row r="29" spans="1:13" ht="15.75" x14ac:dyDescent="0.25">
      <c r="A29" s="184" t="s">
        <v>186</v>
      </c>
      <c r="B29" s="185">
        <v>0.06</v>
      </c>
      <c r="C29" s="185">
        <v>25</v>
      </c>
      <c r="D29" s="80" t="s">
        <v>165</v>
      </c>
      <c r="E29" s="173" t="s">
        <v>149</v>
      </c>
      <c r="F29" s="102" t="str">
        <f t="shared" si="5"/>
        <v>SQRT(6)</v>
      </c>
      <c r="G29" s="81"/>
      <c r="H29" s="81">
        <f>IF(E29="","",IF(F29="Enter Value&gt;",G29,VLOOKUP(E29,$N$9:$P$16,3,FALSE)))</f>
        <v>2.4494897427831779</v>
      </c>
      <c r="I29" s="82">
        <f>IF(B29="","",B29/H29)</f>
        <v>2.4494897427831782E-2</v>
      </c>
      <c r="J29" s="82">
        <f>IF(OR(C29="",I29=""),"",I29/C29)</f>
        <v>9.7979589711327136E-4</v>
      </c>
      <c r="K29" s="83">
        <f t="shared" si="2"/>
        <v>9.6000000000000034E-7</v>
      </c>
      <c r="L29" s="53"/>
      <c r="M29" s="53"/>
    </row>
    <row r="30" spans="1:13" ht="15.75" x14ac:dyDescent="0.25">
      <c r="A30" s="184" t="s">
        <v>179</v>
      </c>
      <c r="B30" s="185">
        <v>3</v>
      </c>
      <c r="C30" s="185">
        <v>100</v>
      </c>
      <c r="D30" s="80" t="s">
        <v>165</v>
      </c>
      <c r="E30" s="173" t="s">
        <v>147</v>
      </c>
      <c r="F30" s="102" t="str">
        <f t="shared" si="5"/>
        <v>SQRT(3)</v>
      </c>
      <c r="G30" s="81"/>
      <c r="H30" s="81">
        <f t="shared" si="6"/>
        <v>1.7320508075688772</v>
      </c>
      <c r="I30" s="82">
        <f t="shared" si="0"/>
        <v>1.7320508075688774</v>
      </c>
      <c r="J30" s="82">
        <f t="shared" si="1"/>
        <v>1.7320508075688773E-2</v>
      </c>
      <c r="K30" s="83">
        <f t="shared" si="2"/>
        <v>3.0000000000000003E-4</v>
      </c>
      <c r="L30" s="53"/>
      <c r="M30" s="53"/>
    </row>
    <row r="31" spans="1:13" ht="15.75" x14ac:dyDescent="0.25">
      <c r="A31" s="187"/>
      <c r="B31" s="188"/>
      <c r="C31" s="188"/>
      <c r="D31" s="80"/>
      <c r="E31" s="173"/>
      <c r="F31" s="102" t="str">
        <f t="shared" si="5"/>
        <v/>
      </c>
      <c r="G31" s="81"/>
      <c r="H31" s="81" t="str">
        <f t="shared" si="6"/>
        <v/>
      </c>
      <c r="I31" s="82" t="str">
        <f t="shared" si="0"/>
        <v/>
      </c>
      <c r="J31" s="82" t="str">
        <f t="shared" si="1"/>
        <v/>
      </c>
      <c r="K31" s="83" t="str">
        <f t="shared" si="2"/>
        <v/>
      </c>
      <c r="L31" s="53"/>
      <c r="M31" s="53"/>
    </row>
    <row r="32" spans="1:13" ht="15.75" x14ac:dyDescent="0.25">
      <c r="A32" s="187" t="s">
        <v>187</v>
      </c>
      <c r="B32" s="188"/>
      <c r="C32" s="188"/>
      <c r="D32" s="80"/>
      <c r="E32" s="173"/>
      <c r="F32" s="102" t="str">
        <f t="shared" si="5"/>
        <v/>
      </c>
      <c r="G32" s="81"/>
      <c r="H32" s="81" t="str">
        <f t="shared" si="6"/>
        <v/>
      </c>
      <c r="I32" s="82" t="str">
        <f t="shared" si="0"/>
        <v/>
      </c>
      <c r="J32" s="82" t="str">
        <f t="shared" si="1"/>
        <v/>
      </c>
      <c r="K32" s="83" t="str">
        <f t="shared" si="2"/>
        <v/>
      </c>
      <c r="L32" s="53"/>
      <c r="M32" s="53"/>
    </row>
    <row r="33" spans="1:13" ht="15.75" x14ac:dyDescent="0.25">
      <c r="A33" s="187" t="s">
        <v>188</v>
      </c>
      <c r="B33" s="188">
        <v>0.04</v>
      </c>
      <c r="C33" s="188">
        <v>3</v>
      </c>
      <c r="D33" s="80" t="s">
        <v>165</v>
      </c>
      <c r="E33" s="173" t="s">
        <v>149</v>
      </c>
      <c r="F33" s="102" t="str">
        <f t="shared" si="5"/>
        <v>SQRT(6)</v>
      </c>
      <c r="G33" s="81"/>
      <c r="H33" s="81">
        <f t="shared" si="6"/>
        <v>2.4494897427831779</v>
      </c>
      <c r="I33" s="82">
        <f t="shared" si="0"/>
        <v>1.6329931618554522E-2</v>
      </c>
      <c r="J33" s="82">
        <f t="shared" si="1"/>
        <v>5.4433105395181739E-3</v>
      </c>
      <c r="K33" s="83">
        <f t="shared" si="2"/>
        <v>2.9629629629629633E-5</v>
      </c>
      <c r="L33" s="53"/>
      <c r="M33" s="53"/>
    </row>
    <row r="34" spans="1:13" ht="15.75" x14ac:dyDescent="0.25">
      <c r="A34" s="187"/>
      <c r="B34" s="188"/>
      <c r="C34" s="188"/>
      <c r="D34" s="80"/>
      <c r="E34" s="173"/>
      <c r="F34" s="102" t="str">
        <f t="shared" si="5"/>
        <v/>
      </c>
      <c r="G34" s="81"/>
      <c r="H34" s="81" t="str">
        <f t="shared" si="6"/>
        <v/>
      </c>
      <c r="I34" s="82" t="str">
        <f t="shared" si="0"/>
        <v/>
      </c>
      <c r="J34" s="82" t="str">
        <f t="shared" si="1"/>
        <v/>
      </c>
      <c r="K34" s="83" t="str">
        <f t="shared" si="2"/>
        <v/>
      </c>
      <c r="L34" s="53"/>
      <c r="M34" s="53"/>
    </row>
    <row r="35" spans="1:13" ht="15.75" x14ac:dyDescent="0.25">
      <c r="A35" s="187" t="s">
        <v>182</v>
      </c>
      <c r="B35" s="188"/>
      <c r="C35" s="188"/>
      <c r="D35" s="80"/>
      <c r="E35" s="173"/>
      <c r="F35" s="102" t="str">
        <f t="shared" si="5"/>
        <v/>
      </c>
      <c r="G35" s="81"/>
      <c r="H35" s="81" t="str">
        <f t="shared" si="6"/>
        <v/>
      </c>
      <c r="I35" s="82" t="str">
        <f t="shared" si="0"/>
        <v/>
      </c>
      <c r="J35" s="82" t="str">
        <f t="shared" si="1"/>
        <v/>
      </c>
      <c r="K35" s="83" t="str">
        <f t="shared" si="2"/>
        <v/>
      </c>
      <c r="L35" s="53"/>
      <c r="M35" s="53"/>
    </row>
    <row r="36" spans="1:13" ht="15.75" x14ac:dyDescent="0.25">
      <c r="A36" s="187" t="s">
        <v>183</v>
      </c>
      <c r="B36" s="188"/>
      <c r="C36" s="188"/>
      <c r="D36" s="80"/>
      <c r="E36" s="173"/>
      <c r="F36" s="102" t="str">
        <f t="shared" si="5"/>
        <v/>
      </c>
      <c r="G36" s="81"/>
      <c r="H36" s="81" t="str">
        <f t="shared" si="6"/>
        <v/>
      </c>
      <c r="I36" s="82" t="str">
        <f t="shared" si="0"/>
        <v/>
      </c>
      <c r="J36" s="82" t="str">
        <f t="shared" si="1"/>
        <v/>
      </c>
      <c r="K36" s="83" t="str">
        <f t="shared" si="2"/>
        <v/>
      </c>
      <c r="L36" s="53"/>
      <c r="M36" s="53"/>
    </row>
    <row r="37" spans="1:13" ht="15.75" x14ac:dyDescent="0.25">
      <c r="A37" s="87"/>
      <c r="B37" s="101"/>
      <c r="C37" s="101"/>
      <c r="D37" s="80"/>
      <c r="E37" s="173"/>
      <c r="F37" s="102" t="str">
        <f t="shared" si="5"/>
        <v/>
      </c>
      <c r="G37" s="81"/>
      <c r="H37" s="81" t="str">
        <f t="shared" si="6"/>
        <v/>
      </c>
      <c r="I37" s="82" t="str">
        <f t="shared" si="0"/>
        <v/>
      </c>
      <c r="J37" s="82" t="str">
        <f t="shared" si="1"/>
        <v/>
      </c>
      <c r="K37" s="83" t="str">
        <f t="shared" si="2"/>
        <v/>
      </c>
      <c r="L37" s="53"/>
      <c r="M37" s="53"/>
    </row>
    <row r="38" spans="1:13" ht="15.75" x14ac:dyDescent="0.25">
      <c r="A38" s="87"/>
      <c r="B38" s="101"/>
      <c r="C38" s="101"/>
      <c r="D38" s="80"/>
      <c r="E38" s="173"/>
      <c r="F38" s="102" t="str">
        <f t="shared" si="5"/>
        <v/>
      </c>
      <c r="G38" s="81"/>
      <c r="H38" s="81" t="str">
        <f t="shared" si="6"/>
        <v/>
      </c>
      <c r="I38" s="82" t="str">
        <f t="shared" si="0"/>
        <v/>
      </c>
      <c r="J38" s="82" t="str">
        <f t="shared" si="1"/>
        <v/>
      </c>
      <c r="K38" s="83" t="str">
        <f t="shared" si="2"/>
        <v/>
      </c>
      <c r="L38" s="53"/>
      <c r="M38" s="53"/>
    </row>
    <row r="39" spans="1:13" ht="15.75" x14ac:dyDescent="0.25">
      <c r="A39" s="87"/>
      <c r="B39" s="101"/>
      <c r="C39" s="101"/>
      <c r="D39" s="80"/>
      <c r="E39" s="173"/>
      <c r="F39" s="102" t="str">
        <f t="shared" si="5"/>
        <v/>
      </c>
      <c r="G39" s="81"/>
      <c r="H39" s="81" t="str">
        <f t="shared" si="6"/>
        <v/>
      </c>
      <c r="I39" s="82" t="str">
        <f t="shared" si="0"/>
        <v/>
      </c>
      <c r="J39" s="82" t="str">
        <f t="shared" si="1"/>
        <v/>
      </c>
      <c r="K39" s="83" t="str">
        <f t="shared" si="2"/>
        <v/>
      </c>
      <c r="L39" s="53"/>
      <c r="M39" s="53"/>
    </row>
    <row r="40" spans="1:13" ht="15.75" x14ac:dyDescent="0.25">
      <c r="A40" s="87"/>
      <c r="B40" s="101"/>
      <c r="C40" s="101"/>
      <c r="D40" s="80"/>
      <c r="E40" s="173"/>
      <c r="F40" s="102" t="str">
        <f t="shared" si="5"/>
        <v/>
      </c>
      <c r="G40" s="81"/>
      <c r="H40" s="81" t="str">
        <f t="shared" si="6"/>
        <v/>
      </c>
      <c r="I40" s="82" t="str">
        <f t="shared" si="0"/>
        <v/>
      </c>
      <c r="J40" s="82" t="str">
        <f t="shared" si="1"/>
        <v/>
      </c>
      <c r="K40" s="83" t="str">
        <f t="shared" si="2"/>
        <v/>
      </c>
      <c r="L40" s="53"/>
      <c r="M40" s="53"/>
    </row>
    <row r="41" spans="1:13" ht="15.75" x14ac:dyDescent="0.25">
      <c r="A41" s="104"/>
      <c r="B41" s="101"/>
      <c r="C41" s="101"/>
      <c r="D41" s="80"/>
      <c r="E41" s="173"/>
      <c r="F41" s="102" t="str">
        <f t="shared" si="5"/>
        <v/>
      </c>
      <c r="G41" s="81"/>
      <c r="H41" s="81" t="str">
        <f t="shared" si="6"/>
        <v/>
      </c>
      <c r="I41" s="82" t="str">
        <f t="shared" si="0"/>
        <v/>
      </c>
      <c r="J41" s="82" t="str">
        <f t="shared" si="1"/>
        <v/>
      </c>
      <c r="K41" s="83" t="str">
        <f t="shared" si="2"/>
        <v/>
      </c>
      <c r="L41" s="53"/>
      <c r="M41" s="53"/>
    </row>
    <row r="42" spans="1:13" ht="15.75" x14ac:dyDescent="0.25">
      <c r="A42" s="87"/>
      <c r="B42" s="101"/>
      <c r="C42" s="101"/>
      <c r="D42" s="80"/>
      <c r="E42" s="173"/>
      <c r="F42" s="102" t="str">
        <f t="shared" si="5"/>
        <v/>
      </c>
      <c r="G42" s="81"/>
      <c r="H42" s="81" t="str">
        <f t="shared" si="6"/>
        <v/>
      </c>
      <c r="I42" s="82" t="str">
        <f t="shared" si="0"/>
        <v/>
      </c>
      <c r="J42" s="82" t="str">
        <f t="shared" si="1"/>
        <v/>
      </c>
      <c r="K42" s="83" t="str">
        <f t="shared" si="2"/>
        <v/>
      </c>
      <c r="L42" s="53"/>
      <c r="M42" s="53"/>
    </row>
    <row r="43" spans="1:13" ht="15.75" x14ac:dyDescent="0.25">
      <c r="A43" s="87"/>
      <c r="B43" s="101"/>
      <c r="C43" s="101"/>
      <c r="D43" s="80"/>
      <c r="E43" s="173"/>
      <c r="F43" s="102" t="str">
        <f t="shared" si="5"/>
        <v/>
      </c>
      <c r="G43" s="81"/>
      <c r="H43" s="81" t="str">
        <f t="shared" si="6"/>
        <v/>
      </c>
      <c r="I43" s="82" t="str">
        <f t="shared" si="0"/>
        <v/>
      </c>
      <c r="J43" s="82" t="str">
        <f t="shared" si="1"/>
        <v/>
      </c>
      <c r="K43" s="83" t="str">
        <f t="shared" si="2"/>
        <v/>
      </c>
      <c r="L43" s="53"/>
      <c r="M43" s="53"/>
    </row>
    <row r="44" spans="1:13" ht="15.75" x14ac:dyDescent="0.25">
      <c r="A44" s="87"/>
      <c r="B44" s="101"/>
      <c r="C44" s="101"/>
      <c r="D44" s="80"/>
      <c r="E44" s="173"/>
      <c r="F44" s="102" t="str">
        <f t="shared" si="5"/>
        <v/>
      </c>
      <c r="G44" s="81"/>
      <c r="H44" s="81" t="str">
        <f t="shared" si="6"/>
        <v/>
      </c>
      <c r="I44" s="82" t="str">
        <f t="shared" si="0"/>
        <v/>
      </c>
      <c r="J44" s="82" t="str">
        <f t="shared" si="1"/>
        <v/>
      </c>
      <c r="K44" s="83" t="str">
        <f t="shared" si="2"/>
        <v/>
      </c>
      <c r="L44" s="53"/>
      <c r="M44" s="53"/>
    </row>
    <row r="45" spans="1:13" ht="15.75" x14ac:dyDescent="0.25">
      <c r="A45" s="87"/>
      <c r="B45" s="101"/>
      <c r="C45" s="101"/>
      <c r="D45" s="80"/>
      <c r="E45" s="173"/>
      <c r="F45" s="102" t="str">
        <f t="shared" si="5"/>
        <v/>
      </c>
      <c r="G45" s="81"/>
      <c r="H45" s="81" t="str">
        <f t="shared" si="6"/>
        <v/>
      </c>
      <c r="I45" s="82" t="str">
        <f t="shared" si="0"/>
        <v/>
      </c>
      <c r="J45" s="82" t="str">
        <f t="shared" si="1"/>
        <v/>
      </c>
      <c r="K45" s="83" t="str">
        <f t="shared" si="2"/>
        <v/>
      </c>
      <c r="L45" s="53"/>
      <c r="M45" s="53"/>
    </row>
    <row r="46" spans="1:13" ht="15.75" x14ac:dyDescent="0.25">
      <c r="A46" s="87"/>
      <c r="B46" s="101"/>
      <c r="C46" s="101"/>
      <c r="D46" s="80"/>
      <c r="E46" s="173"/>
      <c r="F46" s="102" t="str">
        <f t="shared" si="5"/>
        <v/>
      </c>
      <c r="G46" s="81"/>
      <c r="H46" s="81" t="str">
        <f t="shared" si="6"/>
        <v/>
      </c>
      <c r="I46" s="82" t="str">
        <f t="shared" si="0"/>
        <v/>
      </c>
      <c r="J46" s="82" t="str">
        <f t="shared" si="1"/>
        <v/>
      </c>
      <c r="K46" s="83" t="str">
        <f t="shared" si="2"/>
        <v/>
      </c>
      <c r="L46" s="53"/>
      <c r="M46" s="53"/>
    </row>
    <row r="47" spans="1:13" ht="15.75" x14ac:dyDescent="0.25">
      <c r="A47" s="104"/>
      <c r="B47" s="101"/>
      <c r="C47" s="101"/>
      <c r="D47" s="80"/>
      <c r="E47" s="173"/>
      <c r="F47" s="102" t="str">
        <f t="shared" si="5"/>
        <v/>
      </c>
      <c r="G47" s="81"/>
      <c r="H47" s="81" t="str">
        <f t="shared" si="6"/>
        <v/>
      </c>
      <c r="I47" s="82" t="str">
        <f t="shared" si="0"/>
        <v/>
      </c>
      <c r="J47" s="82" t="str">
        <f t="shared" si="1"/>
        <v/>
      </c>
      <c r="K47" s="83" t="str">
        <f t="shared" si="2"/>
        <v/>
      </c>
      <c r="L47" s="53"/>
      <c r="M47" s="53"/>
    </row>
    <row r="48" spans="1:13" ht="15.75" x14ac:dyDescent="0.25">
      <c r="A48" s="87"/>
      <c r="B48" s="101"/>
      <c r="C48" s="101"/>
      <c r="D48" s="80"/>
      <c r="E48" s="173"/>
      <c r="F48" s="102" t="str">
        <f t="shared" si="5"/>
        <v/>
      </c>
      <c r="G48" s="81"/>
      <c r="H48" s="81" t="str">
        <f t="shared" si="6"/>
        <v/>
      </c>
      <c r="I48" s="82" t="str">
        <f t="shared" si="0"/>
        <v/>
      </c>
      <c r="J48" s="82" t="str">
        <f t="shared" si="1"/>
        <v/>
      </c>
      <c r="K48" s="83" t="str">
        <f t="shared" si="2"/>
        <v/>
      </c>
      <c r="L48" s="53"/>
      <c r="M48" s="53"/>
    </row>
    <row r="49" spans="1:13" ht="15.75" x14ac:dyDescent="0.25">
      <c r="A49" s="87"/>
      <c r="B49" s="101"/>
      <c r="C49" s="101"/>
      <c r="D49" s="80"/>
      <c r="E49" s="173"/>
      <c r="F49" s="102" t="str">
        <f t="shared" si="5"/>
        <v/>
      </c>
      <c r="G49" s="81"/>
      <c r="H49" s="81" t="str">
        <f t="shared" si="6"/>
        <v/>
      </c>
      <c r="I49" s="82" t="str">
        <f t="shared" si="0"/>
        <v/>
      </c>
      <c r="J49" s="82" t="str">
        <f t="shared" si="1"/>
        <v/>
      </c>
      <c r="K49" s="83" t="str">
        <f t="shared" si="2"/>
        <v/>
      </c>
      <c r="L49" s="53"/>
      <c r="M49" s="53"/>
    </row>
    <row r="50" spans="1:13" ht="15.75" x14ac:dyDescent="0.25">
      <c r="A50" s="87"/>
      <c r="B50" s="101"/>
      <c r="C50" s="101"/>
      <c r="D50" s="80"/>
      <c r="E50" s="173"/>
      <c r="F50" s="102" t="str">
        <f t="shared" si="5"/>
        <v/>
      </c>
      <c r="G50" s="81"/>
      <c r="H50" s="81" t="str">
        <f t="shared" si="6"/>
        <v/>
      </c>
      <c r="I50" s="82" t="str">
        <f t="shared" si="0"/>
        <v/>
      </c>
      <c r="J50" s="82" t="str">
        <f t="shared" si="1"/>
        <v/>
      </c>
      <c r="K50" s="83" t="str">
        <f t="shared" si="2"/>
        <v/>
      </c>
      <c r="L50" s="53"/>
      <c r="M50" s="53"/>
    </row>
    <row r="51" spans="1:13" ht="15.75" x14ac:dyDescent="0.25">
      <c r="A51" s="87"/>
      <c r="B51" s="101"/>
      <c r="C51" s="101"/>
      <c r="D51" s="80"/>
      <c r="E51" s="173"/>
      <c r="F51" s="102" t="str">
        <f t="shared" si="5"/>
        <v/>
      </c>
      <c r="G51" s="81"/>
      <c r="H51" s="81" t="str">
        <f t="shared" si="6"/>
        <v/>
      </c>
      <c r="I51" s="82" t="str">
        <f t="shared" si="0"/>
        <v/>
      </c>
      <c r="J51" s="82" t="str">
        <f t="shared" si="1"/>
        <v/>
      </c>
      <c r="K51" s="83" t="str">
        <f t="shared" si="2"/>
        <v/>
      </c>
      <c r="L51" s="53"/>
      <c r="M51" s="53"/>
    </row>
    <row r="52" spans="1:13" ht="15.75" x14ac:dyDescent="0.25">
      <c r="A52" s="87"/>
      <c r="B52" s="101"/>
      <c r="C52" s="101"/>
      <c r="D52" s="80"/>
      <c r="E52" s="173"/>
      <c r="F52" s="102" t="str">
        <f t="shared" si="5"/>
        <v/>
      </c>
      <c r="G52" s="81"/>
      <c r="H52" s="81" t="str">
        <f t="shared" si="6"/>
        <v/>
      </c>
      <c r="I52" s="82" t="str">
        <f t="shared" si="0"/>
        <v/>
      </c>
      <c r="J52" s="82" t="str">
        <f t="shared" si="1"/>
        <v/>
      </c>
      <c r="K52" s="83" t="str">
        <f t="shared" si="2"/>
        <v/>
      </c>
      <c r="L52" s="53"/>
      <c r="M52" s="53"/>
    </row>
    <row r="53" spans="1:13" ht="15.75" x14ac:dyDescent="0.25">
      <c r="A53" s="87"/>
      <c r="B53" s="101"/>
      <c r="C53" s="101"/>
      <c r="D53" s="80"/>
      <c r="E53" s="173"/>
      <c r="F53" s="102" t="str">
        <f t="shared" si="5"/>
        <v/>
      </c>
      <c r="G53" s="81"/>
      <c r="H53" s="81" t="str">
        <f t="shared" si="6"/>
        <v/>
      </c>
      <c r="I53" s="82" t="str">
        <f t="shared" si="0"/>
        <v/>
      </c>
      <c r="J53" s="82" t="str">
        <f t="shared" si="1"/>
        <v/>
      </c>
      <c r="K53" s="83" t="str">
        <f t="shared" si="2"/>
        <v/>
      </c>
      <c r="L53" s="53"/>
      <c r="M53" s="53"/>
    </row>
    <row r="54" spans="1:13" ht="15.75" x14ac:dyDescent="0.25">
      <c r="A54" s="87"/>
      <c r="B54" s="101"/>
      <c r="C54" s="101"/>
      <c r="D54" s="80"/>
      <c r="E54" s="173"/>
      <c r="F54" s="102" t="str">
        <f t="shared" si="5"/>
        <v/>
      </c>
      <c r="G54" s="81"/>
      <c r="H54" s="81" t="str">
        <f t="shared" si="6"/>
        <v/>
      </c>
      <c r="I54" s="82" t="str">
        <f t="shared" si="0"/>
        <v/>
      </c>
      <c r="J54" s="82" t="str">
        <f t="shared" si="1"/>
        <v/>
      </c>
      <c r="K54" s="83" t="str">
        <f t="shared" si="2"/>
        <v/>
      </c>
      <c r="L54" s="53"/>
      <c r="M54" s="53"/>
    </row>
    <row r="55" spans="1:13" ht="15.75" x14ac:dyDescent="0.25">
      <c r="A55" s="87"/>
      <c r="B55" s="101"/>
      <c r="C55" s="101"/>
      <c r="D55" s="80"/>
      <c r="E55" s="173"/>
      <c r="F55" s="102" t="str">
        <f t="shared" si="5"/>
        <v/>
      </c>
      <c r="G55" s="81"/>
      <c r="H55" s="81" t="str">
        <f t="shared" si="6"/>
        <v/>
      </c>
      <c r="I55" s="82" t="str">
        <f t="shared" si="0"/>
        <v/>
      </c>
      <c r="J55" s="82" t="str">
        <f t="shared" si="1"/>
        <v/>
      </c>
      <c r="K55" s="83" t="str">
        <f t="shared" si="2"/>
        <v/>
      </c>
      <c r="L55" s="53"/>
      <c r="M55" s="53"/>
    </row>
    <row r="56" spans="1:13" ht="15.75" x14ac:dyDescent="0.25">
      <c r="A56" s="87"/>
      <c r="B56" s="101"/>
      <c r="C56" s="101"/>
      <c r="D56" s="80"/>
      <c r="E56" s="173"/>
      <c r="F56" s="102" t="str">
        <f t="shared" si="5"/>
        <v/>
      </c>
      <c r="G56" s="81"/>
      <c r="H56" s="81" t="str">
        <f t="shared" si="6"/>
        <v/>
      </c>
      <c r="I56" s="82" t="str">
        <f t="shared" si="0"/>
        <v/>
      </c>
      <c r="J56" s="82" t="str">
        <f t="shared" si="1"/>
        <v/>
      </c>
      <c r="K56" s="83" t="str">
        <f t="shared" si="2"/>
        <v/>
      </c>
      <c r="L56" s="53"/>
      <c r="M56" s="53"/>
    </row>
    <row r="57" spans="1:13" ht="15.75" x14ac:dyDescent="0.25">
      <c r="A57" s="87"/>
      <c r="B57" s="101"/>
      <c r="C57" s="101"/>
      <c r="D57" s="80"/>
      <c r="E57" s="173"/>
      <c r="F57" s="102" t="str">
        <f t="shared" si="5"/>
        <v/>
      </c>
      <c r="G57" s="81"/>
      <c r="H57" s="81" t="str">
        <f>IF(E57="","",IF(F57="Enter Value&gt;",G57,VLOOKUP(E57,$N$9:$P$16,3,FALSE)))</f>
        <v/>
      </c>
      <c r="I57" s="82" t="str">
        <f t="shared" si="0"/>
        <v/>
      </c>
      <c r="J57" s="82" t="str">
        <f t="shared" si="1"/>
        <v/>
      </c>
      <c r="K57" s="83" t="str">
        <f t="shared" si="2"/>
        <v/>
      </c>
      <c r="L57" s="53"/>
      <c r="M57" s="53"/>
    </row>
    <row r="58" spans="1:13" ht="15.75" x14ac:dyDescent="0.25">
      <c r="A58" s="87"/>
      <c r="B58" s="101"/>
      <c r="C58" s="101"/>
      <c r="D58" s="80"/>
      <c r="E58" s="173"/>
      <c r="F58" s="102" t="str">
        <f t="shared" si="5"/>
        <v/>
      </c>
      <c r="G58" s="81"/>
      <c r="H58" s="81" t="str">
        <f>IF(E58="","",IF(F58="Enter Value&gt;",G58,VLOOKUP(E58,$N$9:$P$16,3,FALSE)))</f>
        <v/>
      </c>
      <c r="I58" s="82" t="str">
        <f t="shared" si="0"/>
        <v/>
      </c>
      <c r="J58" s="82" t="str">
        <f t="shared" si="1"/>
        <v/>
      </c>
      <c r="K58" s="83" t="str">
        <f t="shared" si="2"/>
        <v/>
      </c>
      <c r="L58" s="53"/>
      <c r="M58" s="53"/>
    </row>
    <row r="59" spans="1:13" ht="15.75" x14ac:dyDescent="0.25">
      <c r="A59" s="87"/>
      <c r="B59" s="101"/>
      <c r="C59" s="101"/>
      <c r="D59" s="80"/>
      <c r="E59" s="173"/>
      <c r="F59" s="102" t="str">
        <f t="shared" si="5"/>
        <v/>
      </c>
      <c r="G59" s="81"/>
      <c r="H59" s="81" t="str">
        <f>IF(E59="","",IF(F59="Enter Value&gt;",G59,VLOOKUP(E59,$N$9:$P$16,3,FALSE)))</f>
        <v/>
      </c>
      <c r="I59" s="82" t="str">
        <f t="shared" si="0"/>
        <v/>
      </c>
      <c r="J59" s="82" t="str">
        <f t="shared" si="1"/>
        <v/>
      </c>
      <c r="K59" s="83" t="str">
        <f t="shared" si="2"/>
        <v/>
      </c>
      <c r="L59" s="53"/>
      <c r="M59" s="53"/>
    </row>
    <row r="60" spans="1:13" ht="15.75" x14ac:dyDescent="0.25">
      <c r="A60" s="87"/>
      <c r="B60" s="101"/>
      <c r="C60" s="101"/>
      <c r="D60" s="80"/>
      <c r="E60" s="173"/>
      <c r="F60" s="102" t="str">
        <f t="shared" si="5"/>
        <v/>
      </c>
      <c r="G60" s="81"/>
      <c r="H60" s="81" t="str">
        <f>IF(E60="","",IF(F60="Enter Value&gt;",G60,VLOOKUP(E60,$N$9:$P$16,3,FALSE)))</f>
        <v/>
      </c>
      <c r="I60" s="82" t="str">
        <f t="shared" si="0"/>
        <v/>
      </c>
      <c r="J60" s="82" t="str">
        <f t="shared" si="1"/>
        <v/>
      </c>
      <c r="K60" s="83" t="str">
        <f t="shared" si="2"/>
        <v/>
      </c>
      <c r="L60" s="53"/>
      <c r="M60" s="53"/>
    </row>
    <row r="61" spans="1:13" ht="15.75" x14ac:dyDescent="0.25">
      <c r="A61" s="104"/>
      <c r="B61" s="101"/>
      <c r="C61" s="101"/>
      <c r="D61" s="80"/>
      <c r="E61" s="173"/>
      <c r="F61" s="102" t="str">
        <f t="shared" si="5"/>
        <v/>
      </c>
      <c r="G61" s="81"/>
      <c r="H61" s="81" t="str">
        <f>IF(E61="","",IF(F61="Enter Value&gt;",G61,VLOOKUP(E61,$N$9:$P$16,3,FALSE)))</f>
        <v/>
      </c>
      <c r="I61" s="82" t="str">
        <f t="shared" si="0"/>
        <v/>
      </c>
      <c r="J61" s="82" t="str">
        <f t="shared" si="1"/>
        <v/>
      </c>
      <c r="K61" s="83" t="str">
        <f t="shared" si="2"/>
        <v/>
      </c>
      <c r="L61" s="53"/>
      <c r="M61" s="53"/>
    </row>
    <row r="62" spans="1:13" ht="15.75" x14ac:dyDescent="0.25">
      <c r="A62" s="87"/>
      <c r="B62" s="101"/>
      <c r="C62" s="101"/>
      <c r="D62" s="80"/>
      <c r="E62" s="173"/>
      <c r="F62" s="102" t="str">
        <f t="shared" si="5"/>
        <v/>
      </c>
      <c r="G62" s="81"/>
      <c r="H62" s="81" t="str">
        <f t="shared" ref="H62:H100" si="7">IF(E62="","",IF(F62="Enter Value&gt;",G62,VLOOKUP(E62,$N$9:$P$16,3,FALSE)))</f>
        <v/>
      </c>
      <c r="I62" s="82" t="str">
        <f t="shared" si="0"/>
        <v/>
      </c>
      <c r="J62" s="82" t="str">
        <f t="shared" si="1"/>
        <v/>
      </c>
      <c r="K62" s="83" t="str">
        <f t="shared" si="2"/>
        <v/>
      </c>
      <c r="L62" s="53"/>
      <c r="M62" s="53"/>
    </row>
    <row r="63" spans="1:13" ht="15.75" x14ac:dyDescent="0.25">
      <c r="A63" s="87"/>
      <c r="B63" s="101"/>
      <c r="C63" s="101"/>
      <c r="D63" s="80"/>
      <c r="E63" s="173"/>
      <c r="F63" s="102" t="str">
        <f t="shared" si="5"/>
        <v/>
      </c>
      <c r="G63" s="81"/>
      <c r="H63" s="81" t="str">
        <f t="shared" si="7"/>
        <v/>
      </c>
      <c r="I63" s="82" t="str">
        <f t="shared" si="0"/>
        <v/>
      </c>
      <c r="J63" s="82" t="str">
        <f t="shared" si="1"/>
        <v/>
      </c>
      <c r="K63" s="83" t="str">
        <f t="shared" si="2"/>
        <v/>
      </c>
      <c r="L63" s="53"/>
      <c r="M63" s="53"/>
    </row>
    <row r="64" spans="1:13" ht="15.75" x14ac:dyDescent="0.25">
      <c r="A64" s="87"/>
      <c r="B64" s="101"/>
      <c r="C64" s="101"/>
      <c r="D64" s="80"/>
      <c r="E64" s="173"/>
      <c r="F64" s="102" t="str">
        <f t="shared" si="5"/>
        <v/>
      </c>
      <c r="G64" s="81"/>
      <c r="H64" s="81" t="str">
        <f t="shared" si="7"/>
        <v/>
      </c>
      <c r="I64" s="82" t="str">
        <f t="shared" si="0"/>
        <v/>
      </c>
      <c r="J64" s="82" t="str">
        <f t="shared" si="1"/>
        <v/>
      </c>
      <c r="K64" s="83" t="str">
        <f t="shared" si="2"/>
        <v/>
      </c>
      <c r="L64" s="53"/>
      <c r="M64" s="53"/>
    </row>
    <row r="65" spans="1:13" ht="15.75" x14ac:dyDescent="0.25">
      <c r="A65" s="87"/>
      <c r="B65" s="101"/>
      <c r="C65" s="101"/>
      <c r="D65" s="80"/>
      <c r="E65" s="173"/>
      <c r="F65" s="102" t="str">
        <f t="shared" si="5"/>
        <v/>
      </c>
      <c r="G65" s="81"/>
      <c r="H65" s="81" t="str">
        <f t="shared" si="7"/>
        <v/>
      </c>
      <c r="I65" s="82" t="str">
        <f t="shared" si="0"/>
        <v/>
      </c>
      <c r="J65" s="82" t="str">
        <f t="shared" si="1"/>
        <v/>
      </c>
      <c r="K65" s="83" t="str">
        <f t="shared" si="2"/>
        <v/>
      </c>
      <c r="L65" s="53"/>
      <c r="M65" s="53"/>
    </row>
    <row r="66" spans="1:13" ht="15.75" x14ac:dyDescent="0.25">
      <c r="A66" s="87"/>
      <c r="B66" s="101"/>
      <c r="C66" s="101"/>
      <c r="D66" s="80"/>
      <c r="E66" s="173"/>
      <c r="F66" s="102" t="str">
        <f t="shared" si="5"/>
        <v/>
      </c>
      <c r="G66" s="81"/>
      <c r="H66" s="81" t="str">
        <f t="shared" si="7"/>
        <v/>
      </c>
      <c r="I66" s="82" t="str">
        <f t="shared" si="0"/>
        <v/>
      </c>
      <c r="J66" s="82" t="str">
        <f t="shared" si="1"/>
        <v/>
      </c>
      <c r="K66" s="83" t="str">
        <f t="shared" si="2"/>
        <v/>
      </c>
      <c r="L66" s="53"/>
      <c r="M66" s="53"/>
    </row>
    <row r="67" spans="1:13" ht="15.75" x14ac:dyDescent="0.25">
      <c r="A67" s="87"/>
      <c r="B67" s="101"/>
      <c r="C67" s="101"/>
      <c r="D67" s="80"/>
      <c r="E67" s="173"/>
      <c r="F67" s="102" t="str">
        <f t="shared" si="5"/>
        <v/>
      </c>
      <c r="G67" s="81"/>
      <c r="H67" s="81" t="str">
        <f t="shared" si="7"/>
        <v/>
      </c>
      <c r="I67" s="82" t="str">
        <f t="shared" si="0"/>
        <v/>
      </c>
      <c r="J67" s="82" t="str">
        <f t="shared" si="1"/>
        <v/>
      </c>
      <c r="K67" s="83" t="str">
        <f t="shared" si="2"/>
        <v/>
      </c>
      <c r="L67" s="53"/>
      <c r="M67" s="53"/>
    </row>
    <row r="68" spans="1:13" ht="15.75" x14ac:dyDescent="0.25">
      <c r="A68" s="104"/>
      <c r="B68" s="101"/>
      <c r="C68" s="101"/>
      <c r="D68" s="80"/>
      <c r="E68" s="173"/>
      <c r="F68" s="102" t="str">
        <f t="shared" si="5"/>
        <v/>
      </c>
      <c r="G68" s="81"/>
      <c r="H68" s="81" t="str">
        <f t="shared" si="7"/>
        <v/>
      </c>
      <c r="I68" s="82" t="str">
        <f t="shared" si="0"/>
        <v/>
      </c>
      <c r="J68" s="82" t="str">
        <f t="shared" si="1"/>
        <v/>
      </c>
      <c r="K68" s="83" t="str">
        <f t="shared" si="2"/>
        <v/>
      </c>
      <c r="L68" s="53"/>
      <c r="M68" s="53"/>
    </row>
    <row r="69" spans="1:13" ht="15.75" x14ac:dyDescent="0.25">
      <c r="A69" s="87"/>
      <c r="B69" s="101"/>
      <c r="C69" s="101"/>
      <c r="D69" s="80"/>
      <c r="E69" s="173"/>
      <c r="F69" s="102" t="str">
        <f t="shared" si="5"/>
        <v/>
      </c>
      <c r="G69" s="81"/>
      <c r="H69" s="81" t="str">
        <f t="shared" si="7"/>
        <v/>
      </c>
      <c r="I69" s="82" t="str">
        <f t="shared" si="0"/>
        <v/>
      </c>
      <c r="J69" s="82" t="str">
        <f t="shared" si="1"/>
        <v/>
      </c>
      <c r="K69" s="83" t="str">
        <f t="shared" si="2"/>
        <v/>
      </c>
      <c r="L69" s="53"/>
      <c r="M69" s="53"/>
    </row>
    <row r="70" spans="1:13" ht="15.75" x14ac:dyDescent="0.25">
      <c r="A70" s="87"/>
      <c r="B70" s="101"/>
      <c r="C70" s="101"/>
      <c r="D70" s="80"/>
      <c r="E70" s="173"/>
      <c r="F70" s="102" t="str">
        <f t="shared" si="5"/>
        <v/>
      </c>
      <c r="G70" s="81"/>
      <c r="H70" s="81" t="str">
        <f t="shared" si="7"/>
        <v/>
      </c>
      <c r="I70" s="82" t="str">
        <f t="shared" si="0"/>
        <v/>
      </c>
      <c r="J70" s="82" t="str">
        <f t="shared" si="1"/>
        <v/>
      </c>
      <c r="K70" s="83" t="str">
        <f t="shared" si="2"/>
        <v/>
      </c>
      <c r="L70" s="53"/>
      <c r="M70" s="53"/>
    </row>
    <row r="71" spans="1:13" ht="15.75" x14ac:dyDescent="0.25">
      <c r="A71" s="87"/>
      <c r="B71" s="101"/>
      <c r="C71" s="101"/>
      <c r="D71" s="80"/>
      <c r="E71" s="173"/>
      <c r="F71" s="102" t="str">
        <f t="shared" si="5"/>
        <v/>
      </c>
      <c r="G71" s="81"/>
      <c r="H71" s="81" t="str">
        <f t="shared" si="7"/>
        <v/>
      </c>
      <c r="I71" s="82" t="str">
        <f t="shared" si="0"/>
        <v/>
      </c>
      <c r="J71" s="82" t="str">
        <f t="shared" si="1"/>
        <v/>
      </c>
      <c r="K71" s="83" t="str">
        <f t="shared" si="2"/>
        <v/>
      </c>
      <c r="L71" s="53"/>
      <c r="M71" s="53"/>
    </row>
    <row r="72" spans="1:13" ht="15.75" x14ac:dyDescent="0.25">
      <c r="A72" s="87"/>
      <c r="B72" s="101"/>
      <c r="C72" s="101"/>
      <c r="D72" s="80"/>
      <c r="E72" s="173"/>
      <c r="F72" s="102" t="str">
        <f t="shared" si="5"/>
        <v/>
      </c>
      <c r="G72" s="81"/>
      <c r="H72" s="81" t="str">
        <f t="shared" si="7"/>
        <v/>
      </c>
      <c r="I72" s="82" t="str">
        <f t="shared" si="0"/>
        <v/>
      </c>
      <c r="J72" s="82" t="str">
        <f t="shared" si="1"/>
        <v/>
      </c>
      <c r="K72" s="83" t="str">
        <f t="shared" si="2"/>
        <v/>
      </c>
      <c r="L72" s="53"/>
      <c r="M72" s="53"/>
    </row>
    <row r="73" spans="1:13" ht="15.75" x14ac:dyDescent="0.25">
      <c r="A73" s="87"/>
      <c r="B73" s="101"/>
      <c r="C73" s="101"/>
      <c r="D73" s="80"/>
      <c r="E73" s="173"/>
      <c r="F73" s="102" t="str">
        <f t="shared" si="5"/>
        <v/>
      </c>
      <c r="G73" s="81"/>
      <c r="H73" s="81" t="str">
        <f t="shared" si="7"/>
        <v/>
      </c>
      <c r="I73" s="82" t="str">
        <f t="shared" ref="I73:I100" si="8">IF(B73="","",B73/H73)</f>
        <v/>
      </c>
      <c r="J73" s="82" t="str">
        <f t="shared" ref="J73:J100" si="9">IF(OR(C73="",I73=""),"",I73/C73)</f>
        <v/>
      </c>
      <c r="K73" s="83" t="str">
        <f t="shared" ref="K73:K100" si="10">IF(J73="","",POWER(J73,2))</f>
        <v/>
      </c>
      <c r="L73" s="53"/>
      <c r="M73" s="53"/>
    </row>
    <row r="74" spans="1:13" ht="15.75" x14ac:dyDescent="0.25">
      <c r="A74" s="104"/>
      <c r="B74" s="101"/>
      <c r="C74" s="101"/>
      <c r="D74" s="80"/>
      <c r="E74" s="173"/>
      <c r="F74" s="102" t="str">
        <f t="shared" si="5"/>
        <v/>
      </c>
      <c r="G74" s="81"/>
      <c r="H74" s="81" t="str">
        <f t="shared" si="7"/>
        <v/>
      </c>
      <c r="I74" s="82" t="str">
        <f t="shared" si="8"/>
        <v/>
      </c>
      <c r="J74" s="82" t="str">
        <f t="shared" si="9"/>
        <v/>
      </c>
      <c r="K74" s="83" t="str">
        <f t="shared" si="10"/>
        <v/>
      </c>
      <c r="L74" s="53"/>
      <c r="M74" s="53"/>
    </row>
    <row r="75" spans="1:13" ht="15.75" x14ac:dyDescent="0.25">
      <c r="A75" s="87"/>
      <c r="B75" s="101"/>
      <c r="C75" s="101"/>
      <c r="D75" s="80"/>
      <c r="E75" s="173"/>
      <c r="F75" s="102" t="str">
        <f t="shared" si="5"/>
        <v/>
      </c>
      <c r="G75" s="81"/>
      <c r="H75" s="81" t="str">
        <f t="shared" si="7"/>
        <v/>
      </c>
      <c r="I75" s="82" t="str">
        <f t="shared" si="8"/>
        <v/>
      </c>
      <c r="J75" s="82" t="str">
        <f t="shared" si="9"/>
        <v/>
      </c>
      <c r="K75" s="83" t="str">
        <f t="shared" si="10"/>
        <v/>
      </c>
      <c r="L75" s="53"/>
      <c r="M75" s="53"/>
    </row>
    <row r="76" spans="1:13" ht="15.75" x14ac:dyDescent="0.25">
      <c r="A76" s="104"/>
      <c r="B76" s="101"/>
      <c r="C76" s="101"/>
      <c r="D76" s="80"/>
      <c r="E76" s="173"/>
      <c r="F76" s="102" t="str">
        <f t="shared" si="5"/>
        <v/>
      </c>
      <c r="G76" s="81"/>
      <c r="H76" s="81" t="str">
        <f t="shared" si="7"/>
        <v/>
      </c>
      <c r="I76" s="82" t="str">
        <f t="shared" si="8"/>
        <v/>
      </c>
      <c r="J76" s="82" t="str">
        <f t="shared" si="9"/>
        <v/>
      </c>
      <c r="K76" s="83" t="str">
        <f t="shared" si="10"/>
        <v/>
      </c>
      <c r="L76" s="53"/>
      <c r="M76" s="53"/>
    </row>
    <row r="77" spans="1:13" ht="15.75" x14ac:dyDescent="0.25">
      <c r="A77" s="87"/>
      <c r="B77" s="101"/>
      <c r="C77" s="101"/>
      <c r="D77" s="80"/>
      <c r="E77" s="173"/>
      <c r="F77" s="102" t="str">
        <f t="shared" si="5"/>
        <v/>
      </c>
      <c r="G77" s="81"/>
      <c r="H77" s="81" t="str">
        <f t="shared" si="7"/>
        <v/>
      </c>
      <c r="I77" s="82" t="str">
        <f t="shared" si="8"/>
        <v/>
      </c>
      <c r="J77" s="82" t="str">
        <f t="shared" si="9"/>
        <v/>
      </c>
      <c r="K77" s="83" t="str">
        <f t="shared" si="10"/>
        <v/>
      </c>
      <c r="L77" s="53"/>
      <c r="M77" s="53"/>
    </row>
    <row r="78" spans="1:13" ht="15.75" x14ac:dyDescent="0.25">
      <c r="A78" s="87"/>
      <c r="B78" s="101"/>
      <c r="C78" s="101"/>
      <c r="D78" s="80"/>
      <c r="E78" s="173"/>
      <c r="F78" s="102" t="str">
        <f t="shared" si="5"/>
        <v/>
      </c>
      <c r="G78" s="81">
        <v>2</v>
      </c>
      <c r="H78" s="81" t="str">
        <f t="shared" si="7"/>
        <v/>
      </c>
      <c r="I78" s="82" t="str">
        <f t="shared" si="8"/>
        <v/>
      </c>
      <c r="J78" s="82" t="str">
        <f t="shared" si="9"/>
        <v/>
      </c>
      <c r="K78" s="83" t="str">
        <f t="shared" si="10"/>
        <v/>
      </c>
      <c r="L78" s="53"/>
      <c r="M78" s="53"/>
    </row>
    <row r="79" spans="1:13" ht="15.75" x14ac:dyDescent="0.25">
      <c r="A79" s="87"/>
      <c r="B79" s="101"/>
      <c r="C79" s="101"/>
      <c r="D79" s="80"/>
      <c r="E79" s="173"/>
      <c r="F79" s="102" t="str">
        <f t="shared" si="5"/>
        <v/>
      </c>
      <c r="G79" s="81"/>
      <c r="H79" s="81" t="str">
        <f t="shared" si="7"/>
        <v/>
      </c>
      <c r="I79" s="82" t="str">
        <f t="shared" si="8"/>
        <v/>
      </c>
      <c r="J79" s="82" t="str">
        <f t="shared" si="9"/>
        <v/>
      </c>
      <c r="K79" s="83" t="str">
        <f t="shared" si="10"/>
        <v/>
      </c>
      <c r="L79" s="53"/>
      <c r="M79" s="53"/>
    </row>
    <row r="80" spans="1:13" ht="15.75" x14ac:dyDescent="0.25">
      <c r="A80" s="87"/>
      <c r="B80" s="101"/>
      <c r="C80" s="101"/>
      <c r="D80" s="80"/>
      <c r="E80" s="173"/>
      <c r="F80" s="102" t="str">
        <f t="shared" si="5"/>
        <v/>
      </c>
      <c r="G80" s="81"/>
      <c r="H80" s="81" t="str">
        <f t="shared" si="7"/>
        <v/>
      </c>
      <c r="I80" s="82" t="str">
        <f t="shared" si="8"/>
        <v/>
      </c>
      <c r="J80" s="82" t="str">
        <f t="shared" si="9"/>
        <v/>
      </c>
      <c r="K80" s="83" t="str">
        <f t="shared" si="10"/>
        <v/>
      </c>
      <c r="L80" s="53"/>
      <c r="M80" s="53"/>
    </row>
    <row r="81" spans="1:13" ht="15.75" x14ac:dyDescent="0.25">
      <c r="A81" s="87"/>
      <c r="B81" s="101"/>
      <c r="C81" s="101"/>
      <c r="D81" s="80"/>
      <c r="E81" s="173"/>
      <c r="F81" s="102" t="str">
        <f t="shared" si="5"/>
        <v/>
      </c>
      <c r="G81" s="81"/>
      <c r="H81" s="81" t="str">
        <f t="shared" si="7"/>
        <v/>
      </c>
      <c r="I81" s="82" t="str">
        <f t="shared" si="8"/>
        <v/>
      </c>
      <c r="J81" s="82" t="str">
        <f t="shared" si="9"/>
        <v/>
      </c>
      <c r="K81" s="83" t="str">
        <f t="shared" si="10"/>
        <v/>
      </c>
      <c r="L81" s="53"/>
      <c r="M81" s="53"/>
    </row>
    <row r="82" spans="1:13" ht="15.75" x14ac:dyDescent="0.25">
      <c r="A82" s="87"/>
      <c r="B82" s="101"/>
      <c r="C82" s="101"/>
      <c r="D82" s="80"/>
      <c r="E82" s="173"/>
      <c r="F82" s="102" t="str">
        <f t="shared" si="5"/>
        <v/>
      </c>
      <c r="G82" s="81"/>
      <c r="H82" s="81" t="str">
        <f t="shared" si="7"/>
        <v/>
      </c>
      <c r="I82" s="82" t="str">
        <f t="shared" si="8"/>
        <v/>
      </c>
      <c r="J82" s="82" t="str">
        <f t="shared" si="9"/>
        <v/>
      </c>
      <c r="K82" s="83" t="str">
        <f t="shared" si="10"/>
        <v/>
      </c>
      <c r="L82" s="53"/>
      <c r="M82" s="53"/>
    </row>
    <row r="83" spans="1:13" ht="15.75" x14ac:dyDescent="0.25">
      <c r="A83" s="87"/>
      <c r="B83" s="101"/>
      <c r="C83" s="101"/>
      <c r="D83" s="80"/>
      <c r="E83" s="173"/>
      <c r="F83" s="102" t="str">
        <f t="shared" si="5"/>
        <v/>
      </c>
      <c r="G83" s="81"/>
      <c r="H83" s="81" t="str">
        <f t="shared" si="7"/>
        <v/>
      </c>
      <c r="I83" s="82" t="str">
        <f t="shared" si="8"/>
        <v/>
      </c>
      <c r="J83" s="82" t="str">
        <f t="shared" si="9"/>
        <v/>
      </c>
      <c r="K83" s="83" t="str">
        <f t="shared" si="10"/>
        <v/>
      </c>
      <c r="L83" s="53"/>
      <c r="M83" s="53"/>
    </row>
    <row r="84" spans="1:13" ht="15.75" x14ac:dyDescent="0.25">
      <c r="A84" s="87"/>
      <c r="B84" s="101"/>
      <c r="C84" s="101"/>
      <c r="D84" s="80"/>
      <c r="E84" s="173"/>
      <c r="F84" s="102" t="str">
        <f t="shared" si="5"/>
        <v/>
      </c>
      <c r="G84" s="81"/>
      <c r="H84" s="81" t="str">
        <f t="shared" si="7"/>
        <v/>
      </c>
      <c r="I84" s="82" t="str">
        <f t="shared" si="8"/>
        <v/>
      </c>
      <c r="J84" s="82" t="str">
        <f t="shared" si="9"/>
        <v/>
      </c>
      <c r="K84" s="83" t="str">
        <f t="shared" si="10"/>
        <v/>
      </c>
      <c r="L84" s="53"/>
      <c r="M84" s="53"/>
    </row>
    <row r="85" spans="1:13" ht="15.75" x14ac:dyDescent="0.25">
      <c r="A85" s="87"/>
      <c r="B85" s="101"/>
      <c r="C85" s="101"/>
      <c r="D85" s="80"/>
      <c r="E85" s="173"/>
      <c r="F85" s="102" t="str">
        <f t="shared" si="5"/>
        <v/>
      </c>
      <c r="G85" s="81"/>
      <c r="H85" s="81" t="str">
        <f t="shared" si="7"/>
        <v/>
      </c>
      <c r="I85" s="82" t="str">
        <f t="shared" si="8"/>
        <v/>
      </c>
      <c r="J85" s="82" t="str">
        <f t="shared" si="9"/>
        <v/>
      </c>
      <c r="K85" s="83" t="str">
        <f t="shared" si="10"/>
        <v/>
      </c>
      <c r="L85" s="53"/>
      <c r="M85" s="53"/>
    </row>
    <row r="86" spans="1:13" ht="15.75" x14ac:dyDescent="0.25">
      <c r="A86" s="87"/>
      <c r="B86" s="101"/>
      <c r="C86" s="101"/>
      <c r="D86" s="80"/>
      <c r="E86" s="173"/>
      <c r="F86" s="102" t="str">
        <f t="shared" si="5"/>
        <v/>
      </c>
      <c r="G86" s="81"/>
      <c r="H86" s="81" t="str">
        <f t="shared" si="7"/>
        <v/>
      </c>
      <c r="I86" s="82" t="str">
        <f t="shared" si="8"/>
        <v/>
      </c>
      <c r="J86" s="82" t="str">
        <f t="shared" si="9"/>
        <v/>
      </c>
      <c r="K86" s="83" t="str">
        <f t="shared" si="10"/>
        <v/>
      </c>
      <c r="L86" s="53"/>
      <c r="M86" s="53"/>
    </row>
    <row r="87" spans="1:13" ht="15.75" x14ac:dyDescent="0.25">
      <c r="A87" s="87"/>
      <c r="B87" s="101"/>
      <c r="C87" s="101"/>
      <c r="D87" s="80"/>
      <c r="E87" s="173"/>
      <c r="F87" s="102" t="str">
        <f t="shared" si="5"/>
        <v/>
      </c>
      <c r="G87" s="81"/>
      <c r="H87" s="81" t="str">
        <f t="shared" si="7"/>
        <v/>
      </c>
      <c r="I87" s="82" t="str">
        <f t="shared" si="8"/>
        <v/>
      </c>
      <c r="J87" s="82" t="str">
        <f t="shared" si="9"/>
        <v/>
      </c>
      <c r="K87" s="83" t="str">
        <f t="shared" si="10"/>
        <v/>
      </c>
      <c r="L87" s="53"/>
      <c r="M87" s="53"/>
    </row>
    <row r="88" spans="1:13" ht="15.75" x14ac:dyDescent="0.25">
      <c r="A88" s="104"/>
      <c r="B88" s="101"/>
      <c r="C88" s="101"/>
      <c r="D88" s="80"/>
      <c r="E88" s="173"/>
      <c r="F88" s="102" t="str">
        <f t="shared" ref="F88:F100" si="11">IF(E88="","",VLOOKUP(E88,$N$9:$P$16,2,FALSE))</f>
        <v/>
      </c>
      <c r="G88" s="81"/>
      <c r="H88" s="81" t="str">
        <f t="shared" si="7"/>
        <v/>
      </c>
      <c r="I88" s="82" t="str">
        <f t="shared" si="8"/>
        <v/>
      </c>
      <c r="J88" s="82" t="str">
        <f t="shared" si="9"/>
        <v/>
      </c>
      <c r="K88" s="83" t="str">
        <f t="shared" si="10"/>
        <v/>
      </c>
      <c r="L88" s="53"/>
      <c r="M88" s="53"/>
    </row>
    <row r="89" spans="1:13" ht="15.75" x14ac:dyDescent="0.25">
      <c r="A89" s="87"/>
      <c r="B89" s="101"/>
      <c r="C89" s="101"/>
      <c r="D89" s="80"/>
      <c r="E89" s="173"/>
      <c r="F89" s="102" t="str">
        <f t="shared" si="11"/>
        <v/>
      </c>
      <c r="G89" s="81"/>
      <c r="H89" s="81" t="str">
        <f t="shared" si="7"/>
        <v/>
      </c>
      <c r="I89" s="82" t="str">
        <f t="shared" si="8"/>
        <v/>
      </c>
      <c r="J89" s="82" t="str">
        <f t="shared" si="9"/>
        <v/>
      </c>
      <c r="K89" s="83" t="str">
        <f t="shared" si="10"/>
        <v/>
      </c>
      <c r="L89" s="53"/>
      <c r="M89" s="53"/>
    </row>
    <row r="90" spans="1:13" ht="15.75" x14ac:dyDescent="0.25">
      <c r="A90" s="104"/>
      <c r="B90" s="101"/>
      <c r="C90" s="101"/>
      <c r="D90" s="80"/>
      <c r="E90" s="173"/>
      <c r="F90" s="102" t="str">
        <f t="shared" si="11"/>
        <v/>
      </c>
      <c r="G90" s="81"/>
      <c r="H90" s="81" t="str">
        <f t="shared" si="7"/>
        <v/>
      </c>
      <c r="I90" s="82" t="str">
        <f t="shared" si="8"/>
        <v/>
      </c>
      <c r="J90" s="82" t="str">
        <f t="shared" si="9"/>
        <v/>
      </c>
      <c r="K90" s="83" t="str">
        <f t="shared" si="10"/>
        <v/>
      </c>
      <c r="L90" s="53"/>
      <c r="M90" s="53"/>
    </row>
    <row r="91" spans="1:13" ht="15.75" x14ac:dyDescent="0.25">
      <c r="A91" s="87"/>
      <c r="B91" s="101"/>
      <c r="C91" s="101"/>
      <c r="D91" s="80"/>
      <c r="E91" s="173"/>
      <c r="F91" s="102" t="str">
        <f t="shared" si="11"/>
        <v/>
      </c>
      <c r="G91" s="81"/>
      <c r="H91" s="81" t="str">
        <f t="shared" si="7"/>
        <v/>
      </c>
      <c r="I91" s="82" t="str">
        <f t="shared" si="8"/>
        <v/>
      </c>
      <c r="J91" s="82" t="str">
        <f t="shared" si="9"/>
        <v/>
      </c>
      <c r="K91" s="83" t="str">
        <f t="shared" si="10"/>
        <v/>
      </c>
      <c r="L91" s="53"/>
      <c r="M91" s="53"/>
    </row>
    <row r="92" spans="1:13" ht="15.75" x14ac:dyDescent="0.25">
      <c r="A92" s="87"/>
      <c r="B92" s="101"/>
      <c r="C92" s="101"/>
      <c r="D92" s="80"/>
      <c r="E92" s="173"/>
      <c r="F92" s="102" t="str">
        <f t="shared" si="11"/>
        <v/>
      </c>
      <c r="G92" s="81">
        <v>2</v>
      </c>
      <c r="H92" s="81" t="str">
        <f t="shared" si="7"/>
        <v/>
      </c>
      <c r="I92" s="82" t="str">
        <f t="shared" si="8"/>
        <v/>
      </c>
      <c r="J92" s="82" t="str">
        <f t="shared" si="9"/>
        <v/>
      </c>
      <c r="K92" s="83" t="str">
        <f t="shared" si="10"/>
        <v/>
      </c>
      <c r="L92" s="53"/>
      <c r="M92" s="53"/>
    </row>
    <row r="93" spans="1:13" ht="15.75" x14ac:dyDescent="0.25">
      <c r="A93" s="87"/>
      <c r="B93" s="101"/>
      <c r="C93" s="101"/>
      <c r="D93" s="80"/>
      <c r="E93" s="173"/>
      <c r="F93" s="102" t="str">
        <f t="shared" si="11"/>
        <v/>
      </c>
      <c r="G93" s="81"/>
      <c r="H93" s="81" t="str">
        <f t="shared" si="7"/>
        <v/>
      </c>
      <c r="I93" s="82" t="str">
        <f t="shared" si="8"/>
        <v/>
      </c>
      <c r="J93" s="82" t="str">
        <f t="shared" si="9"/>
        <v/>
      </c>
      <c r="K93" s="83" t="str">
        <f t="shared" si="10"/>
        <v/>
      </c>
      <c r="L93" s="53"/>
      <c r="M93" s="53"/>
    </row>
    <row r="94" spans="1:13" ht="15.75" x14ac:dyDescent="0.25">
      <c r="A94" s="104"/>
      <c r="B94" s="101"/>
      <c r="C94" s="101"/>
      <c r="D94" s="80"/>
      <c r="E94" s="173"/>
      <c r="F94" s="102" t="str">
        <f t="shared" si="11"/>
        <v/>
      </c>
      <c r="G94" s="81"/>
      <c r="H94" s="81" t="str">
        <f t="shared" si="7"/>
        <v/>
      </c>
      <c r="I94" s="82" t="str">
        <f t="shared" si="8"/>
        <v/>
      </c>
      <c r="J94" s="82" t="str">
        <f t="shared" si="9"/>
        <v/>
      </c>
      <c r="K94" s="83" t="str">
        <f t="shared" si="10"/>
        <v/>
      </c>
      <c r="L94" s="53"/>
      <c r="M94" s="53"/>
    </row>
    <row r="95" spans="1:13" ht="15.75" x14ac:dyDescent="0.25">
      <c r="A95" s="87"/>
      <c r="B95" s="101"/>
      <c r="C95" s="101"/>
      <c r="D95" s="80"/>
      <c r="E95" s="173"/>
      <c r="F95" s="102" t="str">
        <f t="shared" si="11"/>
        <v/>
      </c>
      <c r="G95" s="81"/>
      <c r="H95" s="81" t="str">
        <f t="shared" si="7"/>
        <v/>
      </c>
      <c r="I95" s="82" t="str">
        <f t="shared" si="8"/>
        <v/>
      </c>
      <c r="J95" s="82" t="str">
        <f t="shared" si="9"/>
        <v/>
      </c>
      <c r="K95" s="83" t="str">
        <f t="shared" si="10"/>
        <v/>
      </c>
      <c r="L95" s="53"/>
      <c r="M95" s="53"/>
    </row>
    <row r="96" spans="1:13" ht="15.75" x14ac:dyDescent="0.25">
      <c r="A96" s="87"/>
      <c r="B96" s="101"/>
      <c r="C96" s="101"/>
      <c r="D96" s="80"/>
      <c r="E96" s="173"/>
      <c r="F96" s="102" t="str">
        <f t="shared" si="11"/>
        <v/>
      </c>
      <c r="G96" s="81">
        <v>2</v>
      </c>
      <c r="H96" s="81" t="str">
        <f t="shared" si="7"/>
        <v/>
      </c>
      <c r="I96" s="82" t="str">
        <f t="shared" si="8"/>
        <v/>
      </c>
      <c r="J96" s="82" t="str">
        <f t="shared" si="9"/>
        <v/>
      </c>
      <c r="K96" s="83" t="str">
        <f t="shared" si="10"/>
        <v/>
      </c>
      <c r="L96" s="53"/>
      <c r="M96" s="53"/>
    </row>
    <row r="97" spans="1:13" ht="15.75" x14ac:dyDescent="0.25">
      <c r="A97" s="87"/>
      <c r="B97" s="101"/>
      <c r="C97" s="101"/>
      <c r="D97" s="80"/>
      <c r="E97" s="173"/>
      <c r="F97" s="102" t="str">
        <f t="shared" si="11"/>
        <v/>
      </c>
      <c r="G97" s="81">
        <v>2</v>
      </c>
      <c r="H97" s="81" t="str">
        <f t="shared" si="7"/>
        <v/>
      </c>
      <c r="I97" s="82" t="str">
        <f t="shared" si="8"/>
        <v/>
      </c>
      <c r="J97" s="82" t="str">
        <f t="shared" si="9"/>
        <v/>
      </c>
      <c r="K97" s="83" t="str">
        <f t="shared" si="10"/>
        <v/>
      </c>
      <c r="L97" s="53"/>
      <c r="M97" s="53"/>
    </row>
    <row r="98" spans="1:13" ht="15.75" x14ac:dyDescent="0.25">
      <c r="A98" s="87"/>
      <c r="B98" s="101"/>
      <c r="C98" s="101"/>
      <c r="D98" s="80"/>
      <c r="E98" s="173"/>
      <c r="F98" s="102" t="str">
        <f t="shared" si="11"/>
        <v/>
      </c>
      <c r="G98" s="81">
        <v>2</v>
      </c>
      <c r="H98" s="81" t="str">
        <f t="shared" si="7"/>
        <v/>
      </c>
      <c r="I98" s="82" t="str">
        <f t="shared" si="8"/>
        <v/>
      </c>
      <c r="J98" s="82" t="str">
        <f t="shared" si="9"/>
        <v/>
      </c>
      <c r="K98" s="83" t="str">
        <f t="shared" si="10"/>
        <v/>
      </c>
      <c r="L98" s="53"/>
      <c r="M98" s="53"/>
    </row>
    <row r="99" spans="1:13" ht="15.75" x14ac:dyDescent="0.25">
      <c r="A99" s="87"/>
      <c r="B99" s="101"/>
      <c r="C99" s="101"/>
      <c r="D99" s="80"/>
      <c r="E99" s="173"/>
      <c r="F99" s="102" t="str">
        <f t="shared" si="11"/>
        <v/>
      </c>
      <c r="G99" s="81"/>
      <c r="H99" s="81" t="str">
        <f t="shared" si="7"/>
        <v/>
      </c>
      <c r="I99" s="82" t="str">
        <f t="shared" si="8"/>
        <v/>
      </c>
      <c r="J99" s="82" t="str">
        <f t="shared" si="9"/>
        <v/>
      </c>
      <c r="K99" s="83" t="str">
        <f t="shared" si="10"/>
        <v/>
      </c>
      <c r="L99" s="53"/>
      <c r="M99" s="53"/>
    </row>
    <row r="100" spans="1:13" ht="16.5" thickBot="1" x14ac:dyDescent="0.3">
      <c r="A100" s="93"/>
      <c r="B100" s="94"/>
      <c r="C100" s="94"/>
      <c r="D100" s="95"/>
      <c r="E100" s="174"/>
      <c r="F100" s="105" t="str">
        <f t="shared" si="11"/>
        <v/>
      </c>
      <c r="G100" s="96">
        <v>2</v>
      </c>
      <c r="H100" s="96" t="str">
        <f t="shared" si="7"/>
        <v/>
      </c>
      <c r="I100" s="97" t="str">
        <f t="shared" si="8"/>
        <v/>
      </c>
      <c r="J100" s="97" t="str">
        <f t="shared" si="9"/>
        <v/>
      </c>
      <c r="K100" s="98" t="str">
        <f t="shared" si="10"/>
        <v/>
      </c>
      <c r="L100" s="53"/>
      <c r="M100" s="53"/>
    </row>
    <row r="101" spans="1:13" ht="15.75" thickTop="1" x14ac:dyDescent="0.2">
      <c r="A101" s="53"/>
      <c r="B101" s="53"/>
      <c r="C101" s="53"/>
      <c r="D101" s="53"/>
      <c r="E101" s="53"/>
      <c r="F101" s="53"/>
      <c r="G101" s="53"/>
      <c r="H101" s="53"/>
      <c r="I101" s="53"/>
      <c r="J101" s="53"/>
      <c r="K101" s="53"/>
      <c r="L101" s="53"/>
      <c r="M101" s="53"/>
    </row>
    <row r="102" spans="1:13" x14ac:dyDescent="0.2">
      <c r="A102" s="53"/>
      <c r="B102" s="53"/>
      <c r="C102" s="53"/>
      <c r="D102" s="53"/>
      <c r="E102" s="53"/>
      <c r="F102" s="53"/>
      <c r="G102" s="53"/>
      <c r="H102" s="53"/>
      <c r="I102" s="53"/>
      <c r="J102" s="53"/>
      <c r="K102" s="53"/>
      <c r="L102" s="53"/>
      <c r="M102" s="53"/>
    </row>
    <row r="103" spans="1:13" x14ac:dyDescent="0.2">
      <c r="A103" s="53"/>
      <c r="B103" s="53"/>
      <c r="C103" s="53"/>
      <c r="D103" s="53"/>
      <c r="E103" s="53"/>
      <c r="F103" s="53"/>
      <c r="G103" s="53"/>
      <c r="H103" s="53"/>
      <c r="I103" s="53"/>
      <c r="J103" s="53"/>
      <c r="K103" s="53"/>
      <c r="L103" s="53"/>
      <c r="M103" s="53"/>
    </row>
    <row r="104" spans="1:13" x14ac:dyDescent="0.2">
      <c r="A104" s="53"/>
      <c r="B104" s="53"/>
      <c r="C104" s="53"/>
      <c r="D104" s="53"/>
      <c r="E104" s="53"/>
      <c r="F104" s="53"/>
      <c r="G104" s="53"/>
      <c r="H104" s="53"/>
      <c r="I104" s="53"/>
      <c r="J104" s="53"/>
      <c r="K104" s="53"/>
      <c r="L104" s="53"/>
      <c r="M104" s="53"/>
    </row>
  </sheetData>
  <sheetProtection password="C49F" sheet="1" objects="1" scenarios="1"/>
  <mergeCells count="4">
    <mergeCell ref="B1:F1"/>
    <mergeCell ref="B3:D3"/>
    <mergeCell ref="B4:D4"/>
    <mergeCell ref="B5:D5"/>
  </mergeCells>
  <conditionalFormatting sqref="G9:G15 G96:G97 G20:G21 G99 G42:G44 G17:G18 G23:G28 G30:G31">
    <cfRule type="expression" dxfId="39" priority="39" stopIfTrue="1">
      <formula>(F9&lt;&gt;"Enter Value&gt;")</formula>
    </cfRule>
  </conditionalFormatting>
  <conditionalFormatting sqref="G16">
    <cfRule type="expression" dxfId="38" priority="38" stopIfTrue="1">
      <formula>(F16&lt;&gt;"Enter Value&gt;")</formula>
    </cfRule>
  </conditionalFormatting>
  <conditionalFormatting sqref="G22">
    <cfRule type="expression" dxfId="37" priority="37" stopIfTrue="1">
      <formula>(F22&lt;&gt;"Enter Value&gt;")</formula>
    </cfRule>
  </conditionalFormatting>
  <conditionalFormatting sqref="G19">
    <cfRule type="expression" dxfId="36" priority="36" stopIfTrue="1">
      <formula>(F19&lt;&gt;"Enter Value&gt;")</formula>
    </cfRule>
  </conditionalFormatting>
  <conditionalFormatting sqref="G98">
    <cfRule type="expression" dxfId="35" priority="35" stopIfTrue="1">
      <formula>(F98&lt;&gt;"Enter Value&gt;")</formula>
    </cfRule>
  </conditionalFormatting>
  <conditionalFormatting sqref="G100">
    <cfRule type="expression" dxfId="34" priority="34" stopIfTrue="1">
      <formula>(F100&lt;&gt;"Enter Value&gt;")</formula>
    </cfRule>
  </conditionalFormatting>
  <conditionalFormatting sqref="G32 G35:G38">
    <cfRule type="expression" dxfId="33" priority="33" stopIfTrue="1">
      <formula>(F32&lt;&gt;"Enter Value&gt;")</formula>
    </cfRule>
  </conditionalFormatting>
  <conditionalFormatting sqref="G48:G51">
    <cfRule type="expression" dxfId="32" priority="32" stopIfTrue="1">
      <formula>(F48&lt;&gt;"Enter Value&gt;")</formula>
    </cfRule>
  </conditionalFormatting>
  <conditionalFormatting sqref="G53">
    <cfRule type="expression" dxfId="31" priority="31" stopIfTrue="1">
      <formula>(F53&lt;&gt;"Enter Value&gt;")</formula>
    </cfRule>
  </conditionalFormatting>
  <conditionalFormatting sqref="G77">
    <cfRule type="expression" dxfId="30" priority="30" stopIfTrue="1">
      <formula>(F77&lt;&gt;"Enter Value&gt;")</formula>
    </cfRule>
  </conditionalFormatting>
  <conditionalFormatting sqref="G82">
    <cfRule type="expression" dxfId="29" priority="29" stopIfTrue="1">
      <formula>(F82&lt;&gt;"Enter Value&gt;")</formula>
    </cfRule>
  </conditionalFormatting>
  <conditionalFormatting sqref="G78">
    <cfRule type="expression" dxfId="28" priority="28" stopIfTrue="1">
      <formula>(F78&lt;&gt;"Enter Value&gt;")</formula>
    </cfRule>
  </conditionalFormatting>
  <conditionalFormatting sqref="G79">
    <cfRule type="expression" dxfId="27" priority="27" stopIfTrue="1">
      <formula>(F79&lt;&gt;"Enter Value&gt;")</formula>
    </cfRule>
  </conditionalFormatting>
  <conditionalFormatting sqref="G80">
    <cfRule type="expression" dxfId="26" priority="26" stopIfTrue="1">
      <formula>(F80&lt;&gt;"Enter Value&gt;")</formula>
    </cfRule>
  </conditionalFormatting>
  <conditionalFormatting sqref="G95">
    <cfRule type="expression" dxfId="25" priority="25" stopIfTrue="1">
      <formula>(F95&lt;&gt;"Enter Value&gt;")</formula>
    </cfRule>
  </conditionalFormatting>
  <conditionalFormatting sqref="A9">
    <cfRule type="expression" dxfId="24" priority="40" stopIfTrue="1">
      <formula>(K9=MAX($K$9:$K$100))</formula>
    </cfRule>
  </conditionalFormatting>
  <conditionalFormatting sqref="G29">
    <cfRule type="expression" dxfId="23" priority="24" stopIfTrue="1">
      <formula>(F29&lt;&gt;"Enter Value&gt;")</formula>
    </cfRule>
  </conditionalFormatting>
  <conditionalFormatting sqref="G69:G71 G55 G57:G58">
    <cfRule type="expression" dxfId="22" priority="23" stopIfTrue="1">
      <formula>(F55&lt;&gt;"Enter Value&gt;")</formula>
    </cfRule>
  </conditionalFormatting>
  <conditionalFormatting sqref="G59 G62:G65">
    <cfRule type="expression" dxfId="21" priority="22" stopIfTrue="1">
      <formula>(F59&lt;&gt;"Enter Value&gt;")</formula>
    </cfRule>
  </conditionalFormatting>
  <conditionalFormatting sqref="G75">
    <cfRule type="expression" dxfId="20" priority="21" stopIfTrue="1">
      <formula>(F75&lt;&gt;"Enter Value&gt;")</formula>
    </cfRule>
  </conditionalFormatting>
  <conditionalFormatting sqref="G56">
    <cfRule type="expression" dxfId="19" priority="20" stopIfTrue="1">
      <formula>(F56&lt;&gt;"Enter Value&gt;")</formula>
    </cfRule>
  </conditionalFormatting>
  <conditionalFormatting sqref="G91">
    <cfRule type="expression" dxfId="18" priority="19" stopIfTrue="1">
      <formula>(F91&lt;&gt;"Enter Value&gt;")</formula>
    </cfRule>
  </conditionalFormatting>
  <conditionalFormatting sqref="G92">
    <cfRule type="expression" dxfId="17" priority="18" stopIfTrue="1">
      <formula>(F92&lt;&gt;"Enter Value&gt;")</formula>
    </cfRule>
  </conditionalFormatting>
  <conditionalFormatting sqref="G93">
    <cfRule type="expression" dxfId="16" priority="17" stopIfTrue="1">
      <formula>(F93&lt;&gt;"Enter Value&gt;")</formula>
    </cfRule>
  </conditionalFormatting>
  <conditionalFormatting sqref="G84:G85">
    <cfRule type="expression" dxfId="15" priority="16" stopIfTrue="1">
      <formula>(F84&lt;&gt;"Enter Value&gt;")</formula>
    </cfRule>
  </conditionalFormatting>
  <conditionalFormatting sqref="G89">
    <cfRule type="expression" dxfId="14" priority="15" stopIfTrue="1">
      <formula>(F89&lt;&gt;"Enter Value&gt;")</formula>
    </cfRule>
  </conditionalFormatting>
  <conditionalFormatting sqref="G33:G34">
    <cfRule type="expression" dxfId="13" priority="14" stopIfTrue="1">
      <formula>(F33&lt;&gt;"Enter Value&gt;")</formula>
    </cfRule>
  </conditionalFormatting>
  <conditionalFormatting sqref="G39:G41">
    <cfRule type="expression" dxfId="12" priority="13" stopIfTrue="1">
      <formula>(F39&lt;&gt;"Enter Value&gt;")</formula>
    </cfRule>
  </conditionalFormatting>
  <conditionalFormatting sqref="G45:G47">
    <cfRule type="expression" dxfId="11" priority="12" stopIfTrue="1">
      <formula>(F45&lt;&gt;"Enter Value&gt;")</formula>
    </cfRule>
  </conditionalFormatting>
  <conditionalFormatting sqref="G52">
    <cfRule type="expression" dxfId="10" priority="11" stopIfTrue="1">
      <formula>(F52&lt;&gt;"Enter Value&gt;")</formula>
    </cfRule>
  </conditionalFormatting>
  <conditionalFormatting sqref="G54">
    <cfRule type="expression" dxfId="9" priority="10" stopIfTrue="1">
      <formula>(F54&lt;&gt;"Enter Value&gt;")</formula>
    </cfRule>
  </conditionalFormatting>
  <conditionalFormatting sqref="G60:G61">
    <cfRule type="expression" dxfId="8" priority="9" stopIfTrue="1">
      <formula>(F60&lt;&gt;"Enter Value&gt;")</formula>
    </cfRule>
  </conditionalFormatting>
  <conditionalFormatting sqref="G66:G68">
    <cfRule type="expression" dxfId="7" priority="8" stopIfTrue="1">
      <formula>(F66&lt;&gt;"Enter Value&gt;")</formula>
    </cfRule>
  </conditionalFormatting>
  <conditionalFormatting sqref="G72:G74">
    <cfRule type="expression" dxfId="6" priority="7" stopIfTrue="1">
      <formula>(F72&lt;&gt;"Enter Value&gt;")</formula>
    </cfRule>
  </conditionalFormatting>
  <conditionalFormatting sqref="G76">
    <cfRule type="expression" dxfId="5" priority="6" stopIfTrue="1">
      <formula>(F76&lt;&gt;"Enter Value&gt;")</formula>
    </cfRule>
  </conditionalFormatting>
  <conditionalFormatting sqref="G81">
    <cfRule type="expression" dxfId="4" priority="5" stopIfTrue="1">
      <formula>(F81&lt;&gt;"Enter Value&gt;")</formula>
    </cfRule>
  </conditionalFormatting>
  <conditionalFormatting sqref="G83">
    <cfRule type="expression" dxfId="3" priority="4" stopIfTrue="1">
      <formula>(F83&lt;&gt;"Enter Value&gt;")</formula>
    </cfRule>
  </conditionalFormatting>
  <conditionalFormatting sqref="G86:G88">
    <cfRule type="expression" dxfId="2" priority="3" stopIfTrue="1">
      <formula>(F86&lt;&gt;"Enter Value&gt;")</formula>
    </cfRule>
  </conditionalFormatting>
  <conditionalFormatting sqref="G90">
    <cfRule type="expression" dxfId="1" priority="2" stopIfTrue="1">
      <formula>(F90&lt;&gt;"Enter Value&gt;")</formula>
    </cfRule>
  </conditionalFormatting>
  <conditionalFormatting sqref="G94">
    <cfRule type="expression" dxfId="0" priority="1" stopIfTrue="1">
      <formula>(F94&lt;&gt;"Enter Value&gt;")</formula>
    </cfRule>
  </conditionalFormatting>
  <dataValidations count="4">
    <dataValidation type="list" allowBlank="1" showInputMessage="1" showErrorMessage="1" errorTitle="Input Error" error="You may only select entries from the available list" promptTitle="Select from list" prompt=" " sqref="E10:E100 JA10:JA100 SW10:SW100 ACS10:ACS100 AMO10:AMO100 AWK10:AWK100 BGG10:BGG100 BQC10:BQC100 BZY10:BZY100 CJU10:CJU100 CTQ10:CTQ100 DDM10:DDM100 DNI10:DNI100 DXE10:DXE100 EHA10:EHA100 EQW10:EQW100 FAS10:FAS100 FKO10:FKO100 FUK10:FUK100 GEG10:GEG100 GOC10:GOC100 GXY10:GXY100 HHU10:HHU100 HRQ10:HRQ100 IBM10:IBM100 ILI10:ILI100 IVE10:IVE100 JFA10:JFA100 JOW10:JOW100 JYS10:JYS100 KIO10:KIO100 KSK10:KSK100 LCG10:LCG100 LMC10:LMC100 LVY10:LVY100 MFU10:MFU100 MPQ10:MPQ100 MZM10:MZM100 NJI10:NJI100 NTE10:NTE100 ODA10:ODA100 OMW10:OMW100 OWS10:OWS100 PGO10:PGO100 PQK10:PQK100 QAG10:QAG100 QKC10:QKC100 QTY10:QTY100 RDU10:RDU100 RNQ10:RNQ100 RXM10:RXM100 SHI10:SHI100 SRE10:SRE100 TBA10:TBA100 TKW10:TKW100 TUS10:TUS100 UEO10:UEO100 UOK10:UOK100 UYG10:UYG100 VIC10:VIC100 VRY10:VRY100 WBU10:WBU100 WLQ10:WLQ100 WVM10:WVM100 E65546:E65636 JA65546:JA65636 SW65546:SW65636 ACS65546:ACS65636 AMO65546:AMO65636 AWK65546:AWK65636 BGG65546:BGG65636 BQC65546:BQC65636 BZY65546:BZY65636 CJU65546:CJU65636 CTQ65546:CTQ65636 DDM65546:DDM65636 DNI65546:DNI65636 DXE65546:DXE65636 EHA65546:EHA65636 EQW65546:EQW65636 FAS65546:FAS65636 FKO65546:FKO65636 FUK65546:FUK65636 GEG65546:GEG65636 GOC65546:GOC65636 GXY65546:GXY65636 HHU65546:HHU65636 HRQ65546:HRQ65636 IBM65546:IBM65636 ILI65546:ILI65636 IVE65546:IVE65636 JFA65546:JFA65636 JOW65546:JOW65636 JYS65546:JYS65636 KIO65546:KIO65636 KSK65546:KSK65636 LCG65546:LCG65636 LMC65546:LMC65636 LVY65546:LVY65636 MFU65546:MFU65636 MPQ65546:MPQ65636 MZM65546:MZM65636 NJI65546:NJI65636 NTE65546:NTE65636 ODA65546:ODA65636 OMW65546:OMW65636 OWS65546:OWS65636 PGO65546:PGO65636 PQK65546:PQK65636 QAG65546:QAG65636 QKC65546:QKC65636 QTY65546:QTY65636 RDU65546:RDU65636 RNQ65546:RNQ65636 RXM65546:RXM65636 SHI65546:SHI65636 SRE65546:SRE65636 TBA65546:TBA65636 TKW65546:TKW65636 TUS65546:TUS65636 UEO65546:UEO65636 UOK65546:UOK65636 UYG65546:UYG65636 VIC65546:VIC65636 VRY65546:VRY65636 WBU65546:WBU65636 WLQ65546:WLQ65636 WVM65546:WVM65636 E131082:E131172 JA131082:JA131172 SW131082:SW131172 ACS131082:ACS131172 AMO131082:AMO131172 AWK131082:AWK131172 BGG131082:BGG131172 BQC131082:BQC131172 BZY131082:BZY131172 CJU131082:CJU131172 CTQ131082:CTQ131172 DDM131082:DDM131172 DNI131082:DNI131172 DXE131082:DXE131172 EHA131082:EHA131172 EQW131082:EQW131172 FAS131082:FAS131172 FKO131082:FKO131172 FUK131082:FUK131172 GEG131082:GEG131172 GOC131082:GOC131172 GXY131082:GXY131172 HHU131082:HHU131172 HRQ131082:HRQ131172 IBM131082:IBM131172 ILI131082:ILI131172 IVE131082:IVE131172 JFA131082:JFA131172 JOW131082:JOW131172 JYS131082:JYS131172 KIO131082:KIO131172 KSK131082:KSK131172 LCG131082:LCG131172 LMC131082:LMC131172 LVY131082:LVY131172 MFU131082:MFU131172 MPQ131082:MPQ131172 MZM131082:MZM131172 NJI131082:NJI131172 NTE131082:NTE131172 ODA131082:ODA131172 OMW131082:OMW131172 OWS131082:OWS131172 PGO131082:PGO131172 PQK131082:PQK131172 QAG131082:QAG131172 QKC131082:QKC131172 QTY131082:QTY131172 RDU131082:RDU131172 RNQ131082:RNQ131172 RXM131082:RXM131172 SHI131082:SHI131172 SRE131082:SRE131172 TBA131082:TBA131172 TKW131082:TKW131172 TUS131082:TUS131172 UEO131082:UEO131172 UOK131082:UOK131172 UYG131082:UYG131172 VIC131082:VIC131172 VRY131082:VRY131172 WBU131082:WBU131172 WLQ131082:WLQ131172 WVM131082:WVM131172 E196618:E196708 JA196618:JA196708 SW196618:SW196708 ACS196618:ACS196708 AMO196618:AMO196708 AWK196618:AWK196708 BGG196618:BGG196708 BQC196618:BQC196708 BZY196618:BZY196708 CJU196618:CJU196708 CTQ196618:CTQ196708 DDM196618:DDM196708 DNI196618:DNI196708 DXE196618:DXE196708 EHA196618:EHA196708 EQW196618:EQW196708 FAS196618:FAS196708 FKO196618:FKO196708 FUK196618:FUK196708 GEG196618:GEG196708 GOC196618:GOC196708 GXY196618:GXY196708 HHU196618:HHU196708 HRQ196618:HRQ196708 IBM196618:IBM196708 ILI196618:ILI196708 IVE196618:IVE196708 JFA196618:JFA196708 JOW196618:JOW196708 JYS196618:JYS196708 KIO196618:KIO196708 KSK196618:KSK196708 LCG196618:LCG196708 LMC196618:LMC196708 LVY196618:LVY196708 MFU196618:MFU196708 MPQ196618:MPQ196708 MZM196618:MZM196708 NJI196618:NJI196708 NTE196618:NTE196708 ODA196618:ODA196708 OMW196618:OMW196708 OWS196618:OWS196708 PGO196618:PGO196708 PQK196618:PQK196708 QAG196618:QAG196708 QKC196618:QKC196708 QTY196618:QTY196708 RDU196618:RDU196708 RNQ196618:RNQ196708 RXM196618:RXM196708 SHI196618:SHI196708 SRE196618:SRE196708 TBA196618:TBA196708 TKW196618:TKW196708 TUS196618:TUS196708 UEO196618:UEO196708 UOK196618:UOK196708 UYG196618:UYG196708 VIC196618:VIC196708 VRY196618:VRY196708 WBU196618:WBU196708 WLQ196618:WLQ196708 WVM196618:WVM196708 E262154:E262244 JA262154:JA262244 SW262154:SW262244 ACS262154:ACS262244 AMO262154:AMO262244 AWK262154:AWK262244 BGG262154:BGG262244 BQC262154:BQC262244 BZY262154:BZY262244 CJU262154:CJU262244 CTQ262154:CTQ262244 DDM262154:DDM262244 DNI262154:DNI262244 DXE262154:DXE262244 EHA262154:EHA262244 EQW262154:EQW262244 FAS262154:FAS262244 FKO262154:FKO262244 FUK262154:FUK262244 GEG262154:GEG262244 GOC262154:GOC262244 GXY262154:GXY262244 HHU262154:HHU262244 HRQ262154:HRQ262244 IBM262154:IBM262244 ILI262154:ILI262244 IVE262154:IVE262244 JFA262154:JFA262244 JOW262154:JOW262244 JYS262154:JYS262244 KIO262154:KIO262244 KSK262154:KSK262244 LCG262154:LCG262244 LMC262154:LMC262244 LVY262154:LVY262244 MFU262154:MFU262244 MPQ262154:MPQ262244 MZM262154:MZM262244 NJI262154:NJI262244 NTE262154:NTE262244 ODA262154:ODA262244 OMW262154:OMW262244 OWS262154:OWS262244 PGO262154:PGO262244 PQK262154:PQK262244 QAG262154:QAG262244 QKC262154:QKC262244 QTY262154:QTY262244 RDU262154:RDU262244 RNQ262154:RNQ262244 RXM262154:RXM262244 SHI262154:SHI262244 SRE262154:SRE262244 TBA262154:TBA262244 TKW262154:TKW262244 TUS262154:TUS262244 UEO262154:UEO262244 UOK262154:UOK262244 UYG262154:UYG262244 VIC262154:VIC262244 VRY262154:VRY262244 WBU262154:WBU262244 WLQ262154:WLQ262244 WVM262154:WVM262244 E327690:E327780 JA327690:JA327780 SW327690:SW327780 ACS327690:ACS327780 AMO327690:AMO327780 AWK327690:AWK327780 BGG327690:BGG327780 BQC327690:BQC327780 BZY327690:BZY327780 CJU327690:CJU327780 CTQ327690:CTQ327780 DDM327690:DDM327780 DNI327690:DNI327780 DXE327690:DXE327780 EHA327690:EHA327780 EQW327690:EQW327780 FAS327690:FAS327780 FKO327690:FKO327780 FUK327690:FUK327780 GEG327690:GEG327780 GOC327690:GOC327780 GXY327690:GXY327780 HHU327690:HHU327780 HRQ327690:HRQ327780 IBM327690:IBM327780 ILI327690:ILI327780 IVE327690:IVE327780 JFA327690:JFA327780 JOW327690:JOW327780 JYS327690:JYS327780 KIO327690:KIO327780 KSK327690:KSK327780 LCG327690:LCG327780 LMC327690:LMC327780 LVY327690:LVY327780 MFU327690:MFU327780 MPQ327690:MPQ327780 MZM327690:MZM327780 NJI327690:NJI327780 NTE327690:NTE327780 ODA327690:ODA327780 OMW327690:OMW327780 OWS327690:OWS327780 PGO327690:PGO327780 PQK327690:PQK327780 QAG327690:QAG327780 QKC327690:QKC327780 QTY327690:QTY327780 RDU327690:RDU327780 RNQ327690:RNQ327780 RXM327690:RXM327780 SHI327690:SHI327780 SRE327690:SRE327780 TBA327690:TBA327780 TKW327690:TKW327780 TUS327690:TUS327780 UEO327690:UEO327780 UOK327690:UOK327780 UYG327690:UYG327780 VIC327690:VIC327780 VRY327690:VRY327780 WBU327690:WBU327780 WLQ327690:WLQ327780 WVM327690:WVM327780 E393226:E393316 JA393226:JA393316 SW393226:SW393316 ACS393226:ACS393316 AMO393226:AMO393316 AWK393226:AWK393316 BGG393226:BGG393316 BQC393226:BQC393316 BZY393226:BZY393316 CJU393226:CJU393316 CTQ393226:CTQ393316 DDM393226:DDM393316 DNI393226:DNI393316 DXE393226:DXE393316 EHA393226:EHA393316 EQW393226:EQW393316 FAS393226:FAS393316 FKO393226:FKO393316 FUK393226:FUK393316 GEG393226:GEG393316 GOC393226:GOC393316 GXY393226:GXY393316 HHU393226:HHU393316 HRQ393226:HRQ393316 IBM393226:IBM393316 ILI393226:ILI393316 IVE393226:IVE393316 JFA393226:JFA393316 JOW393226:JOW393316 JYS393226:JYS393316 KIO393226:KIO393316 KSK393226:KSK393316 LCG393226:LCG393316 LMC393226:LMC393316 LVY393226:LVY393316 MFU393226:MFU393316 MPQ393226:MPQ393316 MZM393226:MZM393316 NJI393226:NJI393316 NTE393226:NTE393316 ODA393226:ODA393316 OMW393226:OMW393316 OWS393226:OWS393316 PGO393226:PGO393316 PQK393226:PQK393316 QAG393226:QAG393316 QKC393226:QKC393316 QTY393226:QTY393316 RDU393226:RDU393316 RNQ393226:RNQ393316 RXM393226:RXM393316 SHI393226:SHI393316 SRE393226:SRE393316 TBA393226:TBA393316 TKW393226:TKW393316 TUS393226:TUS393316 UEO393226:UEO393316 UOK393226:UOK393316 UYG393226:UYG393316 VIC393226:VIC393316 VRY393226:VRY393316 WBU393226:WBU393316 WLQ393226:WLQ393316 WVM393226:WVM393316 E458762:E458852 JA458762:JA458852 SW458762:SW458852 ACS458762:ACS458852 AMO458762:AMO458852 AWK458762:AWK458852 BGG458762:BGG458852 BQC458762:BQC458852 BZY458762:BZY458852 CJU458762:CJU458852 CTQ458762:CTQ458852 DDM458762:DDM458852 DNI458762:DNI458852 DXE458762:DXE458852 EHA458762:EHA458852 EQW458762:EQW458852 FAS458762:FAS458852 FKO458762:FKO458852 FUK458762:FUK458852 GEG458762:GEG458852 GOC458762:GOC458852 GXY458762:GXY458852 HHU458762:HHU458852 HRQ458762:HRQ458852 IBM458762:IBM458852 ILI458762:ILI458852 IVE458762:IVE458852 JFA458762:JFA458852 JOW458762:JOW458852 JYS458762:JYS458852 KIO458762:KIO458852 KSK458762:KSK458852 LCG458762:LCG458852 LMC458762:LMC458852 LVY458762:LVY458852 MFU458762:MFU458852 MPQ458762:MPQ458852 MZM458762:MZM458852 NJI458762:NJI458852 NTE458762:NTE458852 ODA458762:ODA458852 OMW458762:OMW458852 OWS458762:OWS458852 PGO458762:PGO458852 PQK458762:PQK458852 QAG458762:QAG458852 QKC458762:QKC458852 QTY458762:QTY458852 RDU458762:RDU458852 RNQ458762:RNQ458852 RXM458762:RXM458852 SHI458762:SHI458852 SRE458762:SRE458852 TBA458762:TBA458852 TKW458762:TKW458852 TUS458762:TUS458852 UEO458762:UEO458852 UOK458762:UOK458852 UYG458762:UYG458852 VIC458762:VIC458852 VRY458762:VRY458852 WBU458762:WBU458852 WLQ458762:WLQ458852 WVM458762:WVM458852 E524298:E524388 JA524298:JA524388 SW524298:SW524388 ACS524298:ACS524388 AMO524298:AMO524388 AWK524298:AWK524388 BGG524298:BGG524388 BQC524298:BQC524388 BZY524298:BZY524388 CJU524298:CJU524388 CTQ524298:CTQ524388 DDM524298:DDM524388 DNI524298:DNI524388 DXE524298:DXE524388 EHA524298:EHA524388 EQW524298:EQW524388 FAS524298:FAS524388 FKO524298:FKO524388 FUK524298:FUK524388 GEG524298:GEG524388 GOC524298:GOC524388 GXY524298:GXY524388 HHU524298:HHU524388 HRQ524298:HRQ524388 IBM524298:IBM524388 ILI524298:ILI524388 IVE524298:IVE524388 JFA524298:JFA524388 JOW524298:JOW524388 JYS524298:JYS524388 KIO524298:KIO524388 KSK524298:KSK524388 LCG524298:LCG524388 LMC524298:LMC524388 LVY524298:LVY524388 MFU524298:MFU524388 MPQ524298:MPQ524388 MZM524298:MZM524388 NJI524298:NJI524388 NTE524298:NTE524388 ODA524298:ODA524388 OMW524298:OMW524388 OWS524298:OWS524388 PGO524298:PGO524388 PQK524298:PQK524388 QAG524298:QAG524388 QKC524298:QKC524388 QTY524298:QTY524388 RDU524298:RDU524388 RNQ524298:RNQ524388 RXM524298:RXM524388 SHI524298:SHI524388 SRE524298:SRE524388 TBA524298:TBA524388 TKW524298:TKW524388 TUS524298:TUS524388 UEO524298:UEO524388 UOK524298:UOK524388 UYG524298:UYG524388 VIC524298:VIC524388 VRY524298:VRY524388 WBU524298:WBU524388 WLQ524298:WLQ524388 WVM524298:WVM524388 E589834:E589924 JA589834:JA589924 SW589834:SW589924 ACS589834:ACS589924 AMO589834:AMO589924 AWK589834:AWK589924 BGG589834:BGG589924 BQC589834:BQC589924 BZY589834:BZY589924 CJU589834:CJU589924 CTQ589834:CTQ589924 DDM589834:DDM589924 DNI589834:DNI589924 DXE589834:DXE589924 EHA589834:EHA589924 EQW589834:EQW589924 FAS589834:FAS589924 FKO589834:FKO589924 FUK589834:FUK589924 GEG589834:GEG589924 GOC589834:GOC589924 GXY589834:GXY589924 HHU589834:HHU589924 HRQ589834:HRQ589924 IBM589834:IBM589924 ILI589834:ILI589924 IVE589834:IVE589924 JFA589834:JFA589924 JOW589834:JOW589924 JYS589834:JYS589924 KIO589834:KIO589924 KSK589834:KSK589924 LCG589834:LCG589924 LMC589834:LMC589924 LVY589834:LVY589924 MFU589834:MFU589924 MPQ589834:MPQ589924 MZM589834:MZM589924 NJI589834:NJI589924 NTE589834:NTE589924 ODA589834:ODA589924 OMW589834:OMW589924 OWS589834:OWS589924 PGO589834:PGO589924 PQK589834:PQK589924 QAG589834:QAG589924 QKC589834:QKC589924 QTY589834:QTY589924 RDU589834:RDU589924 RNQ589834:RNQ589924 RXM589834:RXM589924 SHI589834:SHI589924 SRE589834:SRE589924 TBA589834:TBA589924 TKW589834:TKW589924 TUS589834:TUS589924 UEO589834:UEO589924 UOK589834:UOK589924 UYG589834:UYG589924 VIC589834:VIC589924 VRY589834:VRY589924 WBU589834:WBU589924 WLQ589834:WLQ589924 WVM589834:WVM589924 E655370:E655460 JA655370:JA655460 SW655370:SW655460 ACS655370:ACS655460 AMO655370:AMO655460 AWK655370:AWK655460 BGG655370:BGG655460 BQC655370:BQC655460 BZY655370:BZY655460 CJU655370:CJU655460 CTQ655370:CTQ655460 DDM655370:DDM655460 DNI655370:DNI655460 DXE655370:DXE655460 EHA655370:EHA655460 EQW655370:EQW655460 FAS655370:FAS655460 FKO655370:FKO655460 FUK655370:FUK655460 GEG655370:GEG655460 GOC655370:GOC655460 GXY655370:GXY655460 HHU655370:HHU655460 HRQ655370:HRQ655460 IBM655370:IBM655460 ILI655370:ILI655460 IVE655370:IVE655460 JFA655370:JFA655460 JOW655370:JOW655460 JYS655370:JYS655460 KIO655370:KIO655460 KSK655370:KSK655460 LCG655370:LCG655460 LMC655370:LMC655460 LVY655370:LVY655460 MFU655370:MFU655460 MPQ655370:MPQ655460 MZM655370:MZM655460 NJI655370:NJI655460 NTE655370:NTE655460 ODA655370:ODA655460 OMW655370:OMW655460 OWS655370:OWS655460 PGO655370:PGO655460 PQK655370:PQK655460 QAG655370:QAG655460 QKC655370:QKC655460 QTY655370:QTY655460 RDU655370:RDU655460 RNQ655370:RNQ655460 RXM655370:RXM655460 SHI655370:SHI655460 SRE655370:SRE655460 TBA655370:TBA655460 TKW655370:TKW655460 TUS655370:TUS655460 UEO655370:UEO655460 UOK655370:UOK655460 UYG655370:UYG655460 VIC655370:VIC655460 VRY655370:VRY655460 WBU655370:WBU655460 WLQ655370:WLQ655460 WVM655370:WVM655460 E720906:E720996 JA720906:JA720996 SW720906:SW720996 ACS720906:ACS720996 AMO720906:AMO720996 AWK720906:AWK720996 BGG720906:BGG720996 BQC720906:BQC720996 BZY720906:BZY720996 CJU720906:CJU720996 CTQ720906:CTQ720996 DDM720906:DDM720996 DNI720906:DNI720996 DXE720906:DXE720996 EHA720906:EHA720996 EQW720906:EQW720996 FAS720906:FAS720996 FKO720906:FKO720996 FUK720906:FUK720996 GEG720906:GEG720996 GOC720906:GOC720996 GXY720906:GXY720996 HHU720906:HHU720996 HRQ720906:HRQ720996 IBM720906:IBM720996 ILI720906:ILI720996 IVE720906:IVE720996 JFA720906:JFA720996 JOW720906:JOW720996 JYS720906:JYS720996 KIO720906:KIO720996 KSK720906:KSK720996 LCG720906:LCG720996 LMC720906:LMC720996 LVY720906:LVY720996 MFU720906:MFU720996 MPQ720906:MPQ720996 MZM720906:MZM720996 NJI720906:NJI720996 NTE720906:NTE720996 ODA720906:ODA720996 OMW720906:OMW720996 OWS720906:OWS720996 PGO720906:PGO720996 PQK720906:PQK720996 QAG720906:QAG720996 QKC720906:QKC720996 QTY720906:QTY720996 RDU720906:RDU720996 RNQ720906:RNQ720996 RXM720906:RXM720996 SHI720906:SHI720996 SRE720906:SRE720996 TBA720906:TBA720996 TKW720906:TKW720996 TUS720906:TUS720996 UEO720906:UEO720996 UOK720906:UOK720996 UYG720906:UYG720996 VIC720906:VIC720996 VRY720906:VRY720996 WBU720906:WBU720996 WLQ720906:WLQ720996 WVM720906:WVM720996 E786442:E786532 JA786442:JA786532 SW786442:SW786532 ACS786442:ACS786532 AMO786442:AMO786532 AWK786442:AWK786532 BGG786442:BGG786532 BQC786442:BQC786532 BZY786442:BZY786532 CJU786442:CJU786532 CTQ786442:CTQ786532 DDM786442:DDM786532 DNI786442:DNI786532 DXE786442:DXE786532 EHA786442:EHA786532 EQW786442:EQW786532 FAS786442:FAS786532 FKO786442:FKO786532 FUK786442:FUK786532 GEG786442:GEG786532 GOC786442:GOC786532 GXY786442:GXY786532 HHU786442:HHU786532 HRQ786442:HRQ786532 IBM786442:IBM786532 ILI786442:ILI786532 IVE786442:IVE786532 JFA786442:JFA786532 JOW786442:JOW786532 JYS786442:JYS786532 KIO786442:KIO786532 KSK786442:KSK786532 LCG786442:LCG786532 LMC786442:LMC786532 LVY786442:LVY786532 MFU786442:MFU786532 MPQ786442:MPQ786532 MZM786442:MZM786532 NJI786442:NJI786532 NTE786442:NTE786532 ODA786442:ODA786532 OMW786442:OMW786532 OWS786442:OWS786532 PGO786442:PGO786532 PQK786442:PQK786532 QAG786442:QAG786532 QKC786442:QKC786532 QTY786442:QTY786532 RDU786442:RDU786532 RNQ786442:RNQ786532 RXM786442:RXM786532 SHI786442:SHI786532 SRE786442:SRE786532 TBA786442:TBA786532 TKW786442:TKW786532 TUS786442:TUS786532 UEO786442:UEO786532 UOK786442:UOK786532 UYG786442:UYG786532 VIC786442:VIC786532 VRY786442:VRY786532 WBU786442:WBU786532 WLQ786442:WLQ786532 WVM786442:WVM786532 E851978:E852068 JA851978:JA852068 SW851978:SW852068 ACS851978:ACS852068 AMO851978:AMO852068 AWK851978:AWK852068 BGG851978:BGG852068 BQC851978:BQC852068 BZY851978:BZY852068 CJU851978:CJU852068 CTQ851978:CTQ852068 DDM851978:DDM852068 DNI851978:DNI852068 DXE851978:DXE852068 EHA851978:EHA852068 EQW851978:EQW852068 FAS851978:FAS852068 FKO851978:FKO852068 FUK851978:FUK852068 GEG851978:GEG852068 GOC851978:GOC852068 GXY851978:GXY852068 HHU851978:HHU852068 HRQ851978:HRQ852068 IBM851978:IBM852068 ILI851978:ILI852068 IVE851978:IVE852068 JFA851978:JFA852068 JOW851978:JOW852068 JYS851978:JYS852068 KIO851978:KIO852068 KSK851978:KSK852068 LCG851978:LCG852068 LMC851978:LMC852068 LVY851978:LVY852068 MFU851978:MFU852068 MPQ851978:MPQ852068 MZM851978:MZM852068 NJI851978:NJI852068 NTE851978:NTE852068 ODA851978:ODA852068 OMW851978:OMW852068 OWS851978:OWS852068 PGO851978:PGO852068 PQK851978:PQK852068 QAG851978:QAG852068 QKC851978:QKC852068 QTY851978:QTY852068 RDU851978:RDU852068 RNQ851978:RNQ852068 RXM851978:RXM852068 SHI851978:SHI852068 SRE851978:SRE852068 TBA851978:TBA852068 TKW851978:TKW852068 TUS851978:TUS852068 UEO851978:UEO852068 UOK851978:UOK852068 UYG851978:UYG852068 VIC851978:VIC852068 VRY851978:VRY852068 WBU851978:WBU852068 WLQ851978:WLQ852068 WVM851978:WVM852068 E917514:E917604 JA917514:JA917604 SW917514:SW917604 ACS917514:ACS917604 AMO917514:AMO917604 AWK917514:AWK917604 BGG917514:BGG917604 BQC917514:BQC917604 BZY917514:BZY917604 CJU917514:CJU917604 CTQ917514:CTQ917604 DDM917514:DDM917604 DNI917514:DNI917604 DXE917514:DXE917604 EHA917514:EHA917604 EQW917514:EQW917604 FAS917514:FAS917604 FKO917514:FKO917604 FUK917514:FUK917604 GEG917514:GEG917604 GOC917514:GOC917604 GXY917514:GXY917604 HHU917514:HHU917604 HRQ917514:HRQ917604 IBM917514:IBM917604 ILI917514:ILI917604 IVE917514:IVE917604 JFA917514:JFA917604 JOW917514:JOW917604 JYS917514:JYS917604 KIO917514:KIO917604 KSK917514:KSK917604 LCG917514:LCG917604 LMC917514:LMC917604 LVY917514:LVY917604 MFU917514:MFU917604 MPQ917514:MPQ917604 MZM917514:MZM917604 NJI917514:NJI917604 NTE917514:NTE917604 ODA917514:ODA917604 OMW917514:OMW917604 OWS917514:OWS917604 PGO917514:PGO917604 PQK917514:PQK917604 QAG917514:QAG917604 QKC917514:QKC917604 QTY917514:QTY917604 RDU917514:RDU917604 RNQ917514:RNQ917604 RXM917514:RXM917604 SHI917514:SHI917604 SRE917514:SRE917604 TBA917514:TBA917604 TKW917514:TKW917604 TUS917514:TUS917604 UEO917514:UEO917604 UOK917514:UOK917604 UYG917514:UYG917604 VIC917514:VIC917604 VRY917514:VRY917604 WBU917514:WBU917604 WLQ917514:WLQ917604 WVM917514:WVM917604 E983050:E983140 JA983050:JA983140 SW983050:SW983140 ACS983050:ACS983140 AMO983050:AMO983140 AWK983050:AWK983140 BGG983050:BGG983140 BQC983050:BQC983140 BZY983050:BZY983140 CJU983050:CJU983140 CTQ983050:CTQ983140 DDM983050:DDM983140 DNI983050:DNI983140 DXE983050:DXE983140 EHA983050:EHA983140 EQW983050:EQW983140 FAS983050:FAS983140 FKO983050:FKO983140 FUK983050:FUK983140 GEG983050:GEG983140 GOC983050:GOC983140 GXY983050:GXY983140 HHU983050:HHU983140 HRQ983050:HRQ983140 IBM983050:IBM983140 ILI983050:ILI983140 IVE983050:IVE983140 JFA983050:JFA983140 JOW983050:JOW983140 JYS983050:JYS983140 KIO983050:KIO983140 KSK983050:KSK983140 LCG983050:LCG983140 LMC983050:LMC983140 LVY983050:LVY983140 MFU983050:MFU983140 MPQ983050:MPQ983140 MZM983050:MZM983140 NJI983050:NJI983140 NTE983050:NTE983140 ODA983050:ODA983140 OMW983050:OMW983140 OWS983050:OWS983140 PGO983050:PGO983140 PQK983050:PQK983140 QAG983050:QAG983140 QKC983050:QKC983140 QTY983050:QTY983140 RDU983050:RDU983140 RNQ983050:RNQ983140 RXM983050:RXM983140 SHI983050:SHI983140 SRE983050:SRE983140 TBA983050:TBA983140 TKW983050:TKW983140 TUS983050:TUS983140 UEO983050:UEO983140 UOK983050:UOK983140 UYG983050:UYG983140 VIC983050:VIC983140 VRY983050:VRY983140 WBU983050:WBU983140 WLQ983050:WLQ983140 WVM983050:WVM983140">
      <formula1>$N$9:$N$16</formula1>
    </dataValidation>
    <dataValidation type="custom" allowBlank="1" showInputMessage="1" showErrorMessage="1" errorTitle="Input Not Allowed !" error="You may only make an entry in this cell if you have selected &quot;Other Coverage Factor&quot;" sqref="G9:G100 JC9:JC100 SY9:SY100 ACU9:ACU100 AMQ9:AMQ100 AWM9:AWM100 BGI9:BGI100 BQE9:BQE100 CAA9:CAA100 CJW9:CJW100 CTS9:CTS100 DDO9:DDO100 DNK9:DNK100 DXG9:DXG100 EHC9:EHC100 EQY9:EQY100 FAU9:FAU100 FKQ9:FKQ100 FUM9:FUM100 GEI9:GEI100 GOE9:GOE100 GYA9:GYA100 HHW9:HHW100 HRS9:HRS100 IBO9:IBO100 ILK9:ILK100 IVG9:IVG100 JFC9:JFC100 JOY9:JOY100 JYU9:JYU100 KIQ9:KIQ100 KSM9:KSM100 LCI9:LCI100 LME9:LME100 LWA9:LWA100 MFW9:MFW100 MPS9:MPS100 MZO9:MZO100 NJK9:NJK100 NTG9:NTG100 ODC9:ODC100 OMY9:OMY100 OWU9:OWU100 PGQ9:PGQ100 PQM9:PQM100 QAI9:QAI100 QKE9:QKE100 QUA9:QUA100 RDW9:RDW100 RNS9:RNS100 RXO9:RXO100 SHK9:SHK100 SRG9:SRG100 TBC9:TBC100 TKY9:TKY100 TUU9:TUU100 UEQ9:UEQ100 UOM9:UOM100 UYI9:UYI100 VIE9:VIE100 VSA9:VSA100 WBW9:WBW100 WLS9:WLS100 WVO9:WVO100 G65545:G65636 JC65545:JC65636 SY65545:SY65636 ACU65545:ACU65636 AMQ65545:AMQ65636 AWM65545:AWM65636 BGI65545:BGI65636 BQE65545:BQE65636 CAA65545:CAA65636 CJW65545:CJW65636 CTS65545:CTS65636 DDO65545:DDO65636 DNK65545:DNK65636 DXG65545:DXG65636 EHC65545:EHC65636 EQY65545:EQY65636 FAU65545:FAU65636 FKQ65545:FKQ65636 FUM65545:FUM65636 GEI65545:GEI65636 GOE65545:GOE65636 GYA65545:GYA65636 HHW65545:HHW65636 HRS65545:HRS65636 IBO65545:IBO65636 ILK65545:ILK65636 IVG65545:IVG65636 JFC65545:JFC65636 JOY65545:JOY65636 JYU65545:JYU65636 KIQ65545:KIQ65636 KSM65545:KSM65636 LCI65545:LCI65636 LME65545:LME65636 LWA65545:LWA65636 MFW65545:MFW65636 MPS65545:MPS65636 MZO65545:MZO65636 NJK65545:NJK65636 NTG65545:NTG65636 ODC65545:ODC65636 OMY65545:OMY65636 OWU65545:OWU65636 PGQ65545:PGQ65636 PQM65545:PQM65636 QAI65545:QAI65636 QKE65545:QKE65636 QUA65545:QUA65636 RDW65545:RDW65636 RNS65545:RNS65636 RXO65545:RXO65636 SHK65545:SHK65636 SRG65545:SRG65636 TBC65545:TBC65636 TKY65545:TKY65636 TUU65545:TUU65636 UEQ65545:UEQ65636 UOM65545:UOM65636 UYI65545:UYI65636 VIE65545:VIE65636 VSA65545:VSA65636 WBW65545:WBW65636 WLS65545:WLS65636 WVO65545:WVO65636 G131081:G131172 JC131081:JC131172 SY131081:SY131172 ACU131081:ACU131172 AMQ131081:AMQ131172 AWM131081:AWM131172 BGI131081:BGI131172 BQE131081:BQE131172 CAA131081:CAA131172 CJW131081:CJW131172 CTS131081:CTS131172 DDO131081:DDO131172 DNK131081:DNK131172 DXG131081:DXG131172 EHC131081:EHC131172 EQY131081:EQY131172 FAU131081:FAU131172 FKQ131081:FKQ131172 FUM131081:FUM131172 GEI131081:GEI131172 GOE131081:GOE131172 GYA131081:GYA131172 HHW131081:HHW131172 HRS131081:HRS131172 IBO131081:IBO131172 ILK131081:ILK131172 IVG131081:IVG131172 JFC131081:JFC131172 JOY131081:JOY131172 JYU131081:JYU131172 KIQ131081:KIQ131172 KSM131081:KSM131172 LCI131081:LCI131172 LME131081:LME131172 LWA131081:LWA131172 MFW131081:MFW131172 MPS131081:MPS131172 MZO131081:MZO131172 NJK131081:NJK131172 NTG131081:NTG131172 ODC131081:ODC131172 OMY131081:OMY131172 OWU131081:OWU131172 PGQ131081:PGQ131172 PQM131081:PQM131172 QAI131081:QAI131172 QKE131081:QKE131172 QUA131081:QUA131172 RDW131081:RDW131172 RNS131081:RNS131172 RXO131081:RXO131172 SHK131081:SHK131172 SRG131081:SRG131172 TBC131081:TBC131172 TKY131081:TKY131172 TUU131081:TUU131172 UEQ131081:UEQ131172 UOM131081:UOM131172 UYI131081:UYI131172 VIE131081:VIE131172 VSA131081:VSA131172 WBW131081:WBW131172 WLS131081:WLS131172 WVO131081:WVO131172 G196617:G196708 JC196617:JC196708 SY196617:SY196708 ACU196617:ACU196708 AMQ196617:AMQ196708 AWM196617:AWM196708 BGI196617:BGI196708 BQE196617:BQE196708 CAA196617:CAA196708 CJW196617:CJW196708 CTS196617:CTS196708 DDO196617:DDO196708 DNK196617:DNK196708 DXG196617:DXG196708 EHC196617:EHC196708 EQY196617:EQY196708 FAU196617:FAU196708 FKQ196617:FKQ196708 FUM196617:FUM196708 GEI196617:GEI196708 GOE196617:GOE196708 GYA196617:GYA196708 HHW196617:HHW196708 HRS196617:HRS196708 IBO196617:IBO196708 ILK196617:ILK196708 IVG196617:IVG196708 JFC196617:JFC196708 JOY196617:JOY196708 JYU196617:JYU196708 KIQ196617:KIQ196708 KSM196617:KSM196708 LCI196617:LCI196708 LME196617:LME196708 LWA196617:LWA196708 MFW196617:MFW196708 MPS196617:MPS196708 MZO196617:MZO196708 NJK196617:NJK196708 NTG196617:NTG196708 ODC196617:ODC196708 OMY196617:OMY196708 OWU196617:OWU196708 PGQ196617:PGQ196708 PQM196617:PQM196708 QAI196617:QAI196708 QKE196617:QKE196708 QUA196617:QUA196708 RDW196617:RDW196708 RNS196617:RNS196708 RXO196617:RXO196708 SHK196617:SHK196708 SRG196617:SRG196708 TBC196617:TBC196708 TKY196617:TKY196708 TUU196617:TUU196708 UEQ196617:UEQ196708 UOM196617:UOM196708 UYI196617:UYI196708 VIE196617:VIE196708 VSA196617:VSA196708 WBW196617:WBW196708 WLS196617:WLS196708 WVO196617:WVO196708 G262153:G262244 JC262153:JC262244 SY262153:SY262244 ACU262153:ACU262244 AMQ262153:AMQ262244 AWM262153:AWM262244 BGI262153:BGI262244 BQE262153:BQE262244 CAA262153:CAA262244 CJW262153:CJW262244 CTS262153:CTS262244 DDO262153:DDO262244 DNK262153:DNK262244 DXG262153:DXG262244 EHC262153:EHC262244 EQY262153:EQY262244 FAU262153:FAU262244 FKQ262153:FKQ262244 FUM262153:FUM262244 GEI262153:GEI262244 GOE262153:GOE262244 GYA262153:GYA262244 HHW262153:HHW262244 HRS262153:HRS262244 IBO262153:IBO262244 ILK262153:ILK262244 IVG262153:IVG262244 JFC262153:JFC262244 JOY262153:JOY262244 JYU262153:JYU262244 KIQ262153:KIQ262244 KSM262153:KSM262244 LCI262153:LCI262244 LME262153:LME262244 LWA262153:LWA262244 MFW262153:MFW262244 MPS262153:MPS262244 MZO262153:MZO262244 NJK262153:NJK262244 NTG262153:NTG262244 ODC262153:ODC262244 OMY262153:OMY262244 OWU262153:OWU262244 PGQ262153:PGQ262244 PQM262153:PQM262244 QAI262153:QAI262244 QKE262153:QKE262244 QUA262153:QUA262244 RDW262153:RDW262244 RNS262153:RNS262244 RXO262153:RXO262244 SHK262153:SHK262244 SRG262153:SRG262244 TBC262153:TBC262244 TKY262153:TKY262244 TUU262153:TUU262244 UEQ262153:UEQ262244 UOM262153:UOM262244 UYI262153:UYI262244 VIE262153:VIE262244 VSA262153:VSA262244 WBW262153:WBW262244 WLS262153:WLS262244 WVO262153:WVO262244 G327689:G327780 JC327689:JC327780 SY327689:SY327780 ACU327689:ACU327780 AMQ327689:AMQ327780 AWM327689:AWM327780 BGI327689:BGI327780 BQE327689:BQE327780 CAA327689:CAA327780 CJW327689:CJW327780 CTS327689:CTS327780 DDO327689:DDO327780 DNK327689:DNK327780 DXG327689:DXG327780 EHC327689:EHC327780 EQY327689:EQY327780 FAU327689:FAU327780 FKQ327689:FKQ327780 FUM327689:FUM327780 GEI327689:GEI327780 GOE327689:GOE327780 GYA327689:GYA327780 HHW327689:HHW327780 HRS327689:HRS327780 IBO327689:IBO327780 ILK327689:ILK327780 IVG327689:IVG327780 JFC327689:JFC327780 JOY327689:JOY327780 JYU327689:JYU327780 KIQ327689:KIQ327780 KSM327689:KSM327780 LCI327689:LCI327780 LME327689:LME327780 LWA327689:LWA327780 MFW327689:MFW327780 MPS327689:MPS327780 MZO327689:MZO327780 NJK327689:NJK327780 NTG327689:NTG327780 ODC327689:ODC327780 OMY327689:OMY327780 OWU327689:OWU327780 PGQ327689:PGQ327780 PQM327689:PQM327780 QAI327689:QAI327780 QKE327689:QKE327780 QUA327689:QUA327780 RDW327689:RDW327780 RNS327689:RNS327780 RXO327689:RXO327780 SHK327689:SHK327780 SRG327689:SRG327780 TBC327689:TBC327780 TKY327689:TKY327780 TUU327689:TUU327780 UEQ327689:UEQ327780 UOM327689:UOM327780 UYI327689:UYI327780 VIE327689:VIE327780 VSA327689:VSA327780 WBW327689:WBW327780 WLS327689:WLS327780 WVO327689:WVO327780 G393225:G393316 JC393225:JC393316 SY393225:SY393316 ACU393225:ACU393316 AMQ393225:AMQ393316 AWM393225:AWM393316 BGI393225:BGI393316 BQE393225:BQE393316 CAA393225:CAA393316 CJW393225:CJW393316 CTS393225:CTS393316 DDO393225:DDO393316 DNK393225:DNK393316 DXG393225:DXG393316 EHC393225:EHC393316 EQY393225:EQY393316 FAU393225:FAU393316 FKQ393225:FKQ393316 FUM393225:FUM393316 GEI393225:GEI393316 GOE393225:GOE393316 GYA393225:GYA393316 HHW393225:HHW393316 HRS393225:HRS393316 IBO393225:IBO393316 ILK393225:ILK393316 IVG393225:IVG393316 JFC393225:JFC393316 JOY393225:JOY393316 JYU393225:JYU393316 KIQ393225:KIQ393316 KSM393225:KSM393316 LCI393225:LCI393316 LME393225:LME393316 LWA393225:LWA393316 MFW393225:MFW393316 MPS393225:MPS393316 MZO393225:MZO393316 NJK393225:NJK393316 NTG393225:NTG393316 ODC393225:ODC393316 OMY393225:OMY393316 OWU393225:OWU393316 PGQ393225:PGQ393316 PQM393225:PQM393316 QAI393225:QAI393316 QKE393225:QKE393316 QUA393225:QUA393316 RDW393225:RDW393316 RNS393225:RNS393316 RXO393225:RXO393316 SHK393225:SHK393316 SRG393225:SRG393316 TBC393225:TBC393316 TKY393225:TKY393316 TUU393225:TUU393316 UEQ393225:UEQ393316 UOM393225:UOM393316 UYI393225:UYI393316 VIE393225:VIE393316 VSA393225:VSA393316 WBW393225:WBW393316 WLS393225:WLS393316 WVO393225:WVO393316 G458761:G458852 JC458761:JC458852 SY458761:SY458852 ACU458761:ACU458852 AMQ458761:AMQ458852 AWM458761:AWM458852 BGI458761:BGI458852 BQE458761:BQE458852 CAA458761:CAA458852 CJW458761:CJW458852 CTS458761:CTS458852 DDO458761:DDO458852 DNK458761:DNK458852 DXG458761:DXG458852 EHC458761:EHC458852 EQY458761:EQY458852 FAU458761:FAU458852 FKQ458761:FKQ458852 FUM458761:FUM458852 GEI458761:GEI458852 GOE458761:GOE458852 GYA458761:GYA458852 HHW458761:HHW458852 HRS458761:HRS458852 IBO458761:IBO458852 ILK458761:ILK458852 IVG458761:IVG458852 JFC458761:JFC458852 JOY458761:JOY458852 JYU458761:JYU458852 KIQ458761:KIQ458852 KSM458761:KSM458852 LCI458761:LCI458852 LME458761:LME458852 LWA458761:LWA458852 MFW458761:MFW458852 MPS458761:MPS458852 MZO458761:MZO458852 NJK458761:NJK458852 NTG458761:NTG458852 ODC458761:ODC458852 OMY458761:OMY458852 OWU458761:OWU458852 PGQ458761:PGQ458852 PQM458761:PQM458852 QAI458761:QAI458852 QKE458761:QKE458852 QUA458761:QUA458852 RDW458761:RDW458852 RNS458761:RNS458852 RXO458761:RXO458852 SHK458761:SHK458852 SRG458761:SRG458852 TBC458761:TBC458852 TKY458761:TKY458852 TUU458761:TUU458852 UEQ458761:UEQ458852 UOM458761:UOM458852 UYI458761:UYI458852 VIE458761:VIE458852 VSA458761:VSA458852 WBW458761:WBW458852 WLS458761:WLS458852 WVO458761:WVO458852 G524297:G524388 JC524297:JC524388 SY524297:SY524388 ACU524297:ACU524388 AMQ524297:AMQ524388 AWM524297:AWM524388 BGI524297:BGI524388 BQE524297:BQE524388 CAA524297:CAA524388 CJW524297:CJW524388 CTS524297:CTS524388 DDO524297:DDO524388 DNK524297:DNK524388 DXG524297:DXG524388 EHC524297:EHC524388 EQY524297:EQY524388 FAU524297:FAU524388 FKQ524297:FKQ524388 FUM524297:FUM524388 GEI524297:GEI524388 GOE524297:GOE524388 GYA524297:GYA524388 HHW524297:HHW524388 HRS524297:HRS524388 IBO524297:IBO524388 ILK524297:ILK524388 IVG524297:IVG524388 JFC524297:JFC524388 JOY524297:JOY524388 JYU524297:JYU524388 KIQ524297:KIQ524388 KSM524297:KSM524388 LCI524297:LCI524388 LME524297:LME524388 LWA524297:LWA524388 MFW524297:MFW524388 MPS524297:MPS524388 MZO524297:MZO524388 NJK524297:NJK524388 NTG524297:NTG524388 ODC524297:ODC524388 OMY524297:OMY524388 OWU524297:OWU524388 PGQ524297:PGQ524388 PQM524297:PQM524388 QAI524297:QAI524388 QKE524297:QKE524388 QUA524297:QUA524388 RDW524297:RDW524388 RNS524297:RNS524388 RXO524297:RXO524388 SHK524297:SHK524388 SRG524297:SRG524388 TBC524297:TBC524388 TKY524297:TKY524388 TUU524297:TUU524388 UEQ524297:UEQ524388 UOM524297:UOM524388 UYI524297:UYI524388 VIE524297:VIE524388 VSA524297:VSA524388 WBW524297:WBW524388 WLS524297:WLS524388 WVO524297:WVO524388 G589833:G589924 JC589833:JC589924 SY589833:SY589924 ACU589833:ACU589924 AMQ589833:AMQ589924 AWM589833:AWM589924 BGI589833:BGI589924 BQE589833:BQE589924 CAA589833:CAA589924 CJW589833:CJW589924 CTS589833:CTS589924 DDO589833:DDO589924 DNK589833:DNK589924 DXG589833:DXG589924 EHC589833:EHC589924 EQY589833:EQY589924 FAU589833:FAU589924 FKQ589833:FKQ589924 FUM589833:FUM589924 GEI589833:GEI589924 GOE589833:GOE589924 GYA589833:GYA589924 HHW589833:HHW589924 HRS589833:HRS589924 IBO589833:IBO589924 ILK589833:ILK589924 IVG589833:IVG589924 JFC589833:JFC589924 JOY589833:JOY589924 JYU589833:JYU589924 KIQ589833:KIQ589924 KSM589833:KSM589924 LCI589833:LCI589924 LME589833:LME589924 LWA589833:LWA589924 MFW589833:MFW589924 MPS589833:MPS589924 MZO589833:MZO589924 NJK589833:NJK589924 NTG589833:NTG589924 ODC589833:ODC589924 OMY589833:OMY589924 OWU589833:OWU589924 PGQ589833:PGQ589924 PQM589833:PQM589924 QAI589833:QAI589924 QKE589833:QKE589924 QUA589833:QUA589924 RDW589833:RDW589924 RNS589833:RNS589924 RXO589833:RXO589924 SHK589833:SHK589924 SRG589833:SRG589924 TBC589833:TBC589924 TKY589833:TKY589924 TUU589833:TUU589924 UEQ589833:UEQ589924 UOM589833:UOM589924 UYI589833:UYI589924 VIE589833:VIE589924 VSA589833:VSA589924 WBW589833:WBW589924 WLS589833:WLS589924 WVO589833:WVO589924 G655369:G655460 JC655369:JC655460 SY655369:SY655460 ACU655369:ACU655460 AMQ655369:AMQ655460 AWM655369:AWM655460 BGI655369:BGI655460 BQE655369:BQE655460 CAA655369:CAA655460 CJW655369:CJW655460 CTS655369:CTS655460 DDO655369:DDO655460 DNK655369:DNK655460 DXG655369:DXG655460 EHC655369:EHC655460 EQY655369:EQY655460 FAU655369:FAU655460 FKQ655369:FKQ655460 FUM655369:FUM655460 GEI655369:GEI655460 GOE655369:GOE655460 GYA655369:GYA655460 HHW655369:HHW655460 HRS655369:HRS655460 IBO655369:IBO655460 ILK655369:ILK655460 IVG655369:IVG655460 JFC655369:JFC655460 JOY655369:JOY655460 JYU655369:JYU655460 KIQ655369:KIQ655460 KSM655369:KSM655460 LCI655369:LCI655460 LME655369:LME655460 LWA655369:LWA655460 MFW655369:MFW655460 MPS655369:MPS655460 MZO655369:MZO655460 NJK655369:NJK655460 NTG655369:NTG655460 ODC655369:ODC655460 OMY655369:OMY655460 OWU655369:OWU655460 PGQ655369:PGQ655460 PQM655369:PQM655460 QAI655369:QAI655460 QKE655369:QKE655460 QUA655369:QUA655460 RDW655369:RDW655460 RNS655369:RNS655460 RXO655369:RXO655460 SHK655369:SHK655460 SRG655369:SRG655460 TBC655369:TBC655460 TKY655369:TKY655460 TUU655369:TUU655460 UEQ655369:UEQ655460 UOM655369:UOM655460 UYI655369:UYI655460 VIE655369:VIE655460 VSA655369:VSA655460 WBW655369:WBW655460 WLS655369:WLS655460 WVO655369:WVO655460 G720905:G720996 JC720905:JC720996 SY720905:SY720996 ACU720905:ACU720996 AMQ720905:AMQ720996 AWM720905:AWM720996 BGI720905:BGI720996 BQE720905:BQE720996 CAA720905:CAA720996 CJW720905:CJW720996 CTS720905:CTS720996 DDO720905:DDO720996 DNK720905:DNK720996 DXG720905:DXG720996 EHC720905:EHC720996 EQY720905:EQY720996 FAU720905:FAU720996 FKQ720905:FKQ720996 FUM720905:FUM720996 GEI720905:GEI720996 GOE720905:GOE720996 GYA720905:GYA720996 HHW720905:HHW720996 HRS720905:HRS720996 IBO720905:IBO720996 ILK720905:ILK720996 IVG720905:IVG720996 JFC720905:JFC720996 JOY720905:JOY720996 JYU720905:JYU720996 KIQ720905:KIQ720996 KSM720905:KSM720996 LCI720905:LCI720996 LME720905:LME720996 LWA720905:LWA720996 MFW720905:MFW720996 MPS720905:MPS720996 MZO720905:MZO720996 NJK720905:NJK720996 NTG720905:NTG720996 ODC720905:ODC720996 OMY720905:OMY720996 OWU720905:OWU720996 PGQ720905:PGQ720996 PQM720905:PQM720996 QAI720905:QAI720996 QKE720905:QKE720996 QUA720905:QUA720996 RDW720905:RDW720996 RNS720905:RNS720996 RXO720905:RXO720996 SHK720905:SHK720996 SRG720905:SRG720996 TBC720905:TBC720996 TKY720905:TKY720996 TUU720905:TUU720996 UEQ720905:UEQ720996 UOM720905:UOM720996 UYI720905:UYI720996 VIE720905:VIE720996 VSA720905:VSA720996 WBW720905:WBW720996 WLS720905:WLS720996 WVO720905:WVO720996 G786441:G786532 JC786441:JC786532 SY786441:SY786532 ACU786441:ACU786532 AMQ786441:AMQ786532 AWM786441:AWM786532 BGI786441:BGI786532 BQE786441:BQE786532 CAA786441:CAA786532 CJW786441:CJW786532 CTS786441:CTS786532 DDO786441:DDO786532 DNK786441:DNK786532 DXG786441:DXG786532 EHC786441:EHC786532 EQY786441:EQY786532 FAU786441:FAU786532 FKQ786441:FKQ786532 FUM786441:FUM786532 GEI786441:GEI786532 GOE786441:GOE786532 GYA786441:GYA786532 HHW786441:HHW786532 HRS786441:HRS786532 IBO786441:IBO786532 ILK786441:ILK786532 IVG786441:IVG786532 JFC786441:JFC786532 JOY786441:JOY786532 JYU786441:JYU786532 KIQ786441:KIQ786532 KSM786441:KSM786532 LCI786441:LCI786532 LME786441:LME786532 LWA786441:LWA786532 MFW786441:MFW786532 MPS786441:MPS786532 MZO786441:MZO786532 NJK786441:NJK786532 NTG786441:NTG786532 ODC786441:ODC786532 OMY786441:OMY786532 OWU786441:OWU786532 PGQ786441:PGQ786532 PQM786441:PQM786532 QAI786441:QAI786532 QKE786441:QKE786532 QUA786441:QUA786532 RDW786441:RDW786532 RNS786441:RNS786532 RXO786441:RXO786532 SHK786441:SHK786532 SRG786441:SRG786532 TBC786441:TBC786532 TKY786441:TKY786532 TUU786441:TUU786532 UEQ786441:UEQ786532 UOM786441:UOM786532 UYI786441:UYI786532 VIE786441:VIE786532 VSA786441:VSA786532 WBW786441:WBW786532 WLS786441:WLS786532 WVO786441:WVO786532 G851977:G852068 JC851977:JC852068 SY851977:SY852068 ACU851977:ACU852068 AMQ851977:AMQ852068 AWM851977:AWM852068 BGI851977:BGI852068 BQE851977:BQE852068 CAA851977:CAA852068 CJW851977:CJW852068 CTS851977:CTS852068 DDO851977:DDO852068 DNK851977:DNK852068 DXG851977:DXG852068 EHC851977:EHC852068 EQY851977:EQY852068 FAU851977:FAU852068 FKQ851977:FKQ852068 FUM851977:FUM852068 GEI851977:GEI852068 GOE851977:GOE852068 GYA851977:GYA852068 HHW851977:HHW852068 HRS851977:HRS852068 IBO851977:IBO852068 ILK851977:ILK852068 IVG851977:IVG852068 JFC851977:JFC852068 JOY851977:JOY852068 JYU851977:JYU852068 KIQ851977:KIQ852068 KSM851977:KSM852068 LCI851977:LCI852068 LME851977:LME852068 LWA851977:LWA852068 MFW851977:MFW852068 MPS851977:MPS852068 MZO851977:MZO852068 NJK851977:NJK852068 NTG851977:NTG852068 ODC851977:ODC852068 OMY851977:OMY852068 OWU851977:OWU852068 PGQ851977:PGQ852068 PQM851977:PQM852068 QAI851977:QAI852068 QKE851977:QKE852068 QUA851977:QUA852068 RDW851977:RDW852068 RNS851977:RNS852068 RXO851977:RXO852068 SHK851977:SHK852068 SRG851977:SRG852068 TBC851977:TBC852068 TKY851977:TKY852068 TUU851977:TUU852068 UEQ851977:UEQ852068 UOM851977:UOM852068 UYI851977:UYI852068 VIE851977:VIE852068 VSA851977:VSA852068 WBW851977:WBW852068 WLS851977:WLS852068 WVO851977:WVO852068 G917513:G917604 JC917513:JC917604 SY917513:SY917604 ACU917513:ACU917604 AMQ917513:AMQ917604 AWM917513:AWM917604 BGI917513:BGI917604 BQE917513:BQE917604 CAA917513:CAA917604 CJW917513:CJW917604 CTS917513:CTS917604 DDO917513:DDO917604 DNK917513:DNK917604 DXG917513:DXG917604 EHC917513:EHC917604 EQY917513:EQY917604 FAU917513:FAU917604 FKQ917513:FKQ917604 FUM917513:FUM917604 GEI917513:GEI917604 GOE917513:GOE917604 GYA917513:GYA917604 HHW917513:HHW917604 HRS917513:HRS917604 IBO917513:IBO917604 ILK917513:ILK917604 IVG917513:IVG917604 JFC917513:JFC917604 JOY917513:JOY917604 JYU917513:JYU917604 KIQ917513:KIQ917604 KSM917513:KSM917604 LCI917513:LCI917604 LME917513:LME917604 LWA917513:LWA917604 MFW917513:MFW917604 MPS917513:MPS917604 MZO917513:MZO917604 NJK917513:NJK917604 NTG917513:NTG917604 ODC917513:ODC917604 OMY917513:OMY917604 OWU917513:OWU917604 PGQ917513:PGQ917604 PQM917513:PQM917604 QAI917513:QAI917604 QKE917513:QKE917604 QUA917513:QUA917604 RDW917513:RDW917604 RNS917513:RNS917604 RXO917513:RXO917604 SHK917513:SHK917604 SRG917513:SRG917604 TBC917513:TBC917604 TKY917513:TKY917604 TUU917513:TUU917604 UEQ917513:UEQ917604 UOM917513:UOM917604 UYI917513:UYI917604 VIE917513:VIE917604 VSA917513:VSA917604 WBW917513:WBW917604 WLS917513:WLS917604 WVO917513:WVO917604 G983049:G983140 JC983049:JC983140 SY983049:SY983140 ACU983049:ACU983140 AMQ983049:AMQ983140 AWM983049:AWM983140 BGI983049:BGI983140 BQE983049:BQE983140 CAA983049:CAA983140 CJW983049:CJW983140 CTS983049:CTS983140 DDO983049:DDO983140 DNK983049:DNK983140 DXG983049:DXG983140 EHC983049:EHC983140 EQY983049:EQY983140 FAU983049:FAU983140 FKQ983049:FKQ983140 FUM983049:FUM983140 GEI983049:GEI983140 GOE983049:GOE983140 GYA983049:GYA983140 HHW983049:HHW983140 HRS983049:HRS983140 IBO983049:IBO983140 ILK983049:ILK983140 IVG983049:IVG983140 JFC983049:JFC983140 JOY983049:JOY983140 JYU983049:JYU983140 KIQ983049:KIQ983140 KSM983049:KSM983140 LCI983049:LCI983140 LME983049:LME983140 LWA983049:LWA983140 MFW983049:MFW983140 MPS983049:MPS983140 MZO983049:MZO983140 NJK983049:NJK983140 NTG983049:NTG983140 ODC983049:ODC983140 OMY983049:OMY983140 OWU983049:OWU983140 PGQ983049:PGQ983140 PQM983049:PQM983140 QAI983049:QAI983140 QKE983049:QKE983140 QUA983049:QUA983140 RDW983049:RDW983140 RNS983049:RNS983140 RXO983049:RXO983140 SHK983049:SHK983140 SRG983049:SRG983140 TBC983049:TBC983140 TKY983049:TKY983140 TUU983049:TUU983140 UEQ983049:UEQ983140 UOM983049:UOM983140 UYI983049:UYI983140 VIE983049:VIE983140 VSA983049:VSA983140 WBW983049:WBW983140 WLS983049:WLS983140 WVO983049:WVO983140">
      <formula1>(F9="Enter Value&gt;")</formula1>
    </dataValidation>
    <dataValidation type="custom" allowBlank="1" showInputMessage="1" showErrorMessage="1" errorTitle="Input Error !" error="This cell must either have &quot;Y&quot; or be blank. Use right mouse click to toggle entries." promptTitle="Right Click to Change" prompt=" " sqref="WVL983049:WVL983140 IZ9:IZ100 SV9:SV100 ACR9:ACR100 AMN9:AMN100 AWJ9:AWJ100 BGF9:BGF100 BQB9:BQB100 BZX9:BZX100 CJT9:CJT100 CTP9:CTP100 DDL9:DDL100 DNH9:DNH100 DXD9:DXD100 EGZ9:EGZ100 EQV9:EQV100 FAR9:FAR100 FKN9:FKN100 FUJ9:FUJ100 GEF9:GEF100 GOB9:GOB100 GXX9:GXX100 HHT9:HHT100 HRP9:HRP100 IBL9:IBL100 ILH9:ILH100 IVD9:IVD100 JEZ9:JEZ100 JOV9:JOV100 JYR9:JYR100 KIN9:KIN100 KSJ9:KSJ100 LCF9:LCF100 LMB9:LMB100 LVX9:LVX100 MFT9:MFT100 MPP9:MPP100 MZL9:MZL100 NJH9:NJH100 NTD9:NTD100 OCZ9:OCZ100 OMV9:OMV100 OWR9:OWR100 PGN9:PGN100 PQJ9:PQJ100 QAF9:QAF100 QKB9:QKB100 QTX9:QTX100 RDT9:RDT100 RNP9:RNP100 RXL9:RXL100 SHH9:SHH100 SRD9:SRD100 TAZ9:TAZ100 TKV9:TKV100 TUR9:TUR100 UEN9:UEN100 UOJ9:UOJ100 UYF9:UYF100 VIB9:VIB100 VRX9:VRX100 WBT9:WBT100 WLP9:WLP100 WVL9:WVL100 D65545:D65636 IZ65545:IZ65636 SV65545:SV65636 ACR65545:ACR65636 AMN65545:AMN65636 AWJ65545:AWJ65636 BGF65545:BGF65636 BQB65545:BQB65636 BZX65545:BZX65636 CJT65545:CJT65636 CTP65545:CTP65636 DDL65545:DDL65636 DNH65545:DNH65636 DXD65545:DXD65636 EGZ65545:EGZ65636 EQV65545:EQV65636 FAR65545:FAR65636 FKN65545:FKN65636 FUJ65545:FUJ65636 GEF65545:GEF65636 GOB65545:GOB65636 GXX65545:GXX65636 HHT65545:HHT65636 HRP65545:HRP65636 IBL65545:IBL65636 ILH65545:ILH65636 IVD65545:IVD65636 JEZ65545:JEZ65636 JOV65545:JOV65636 JYR65545:JYR65636 KIN65545:KIN65636 KSJ65545:KSJ65636 LCF65545:LCF65636 LMB65545:LMB65636 LVX65545:LVX65636 MFT65545:MFT65636 MPP65545:MPP65636 MZL65545:MZL65636 NJH65545:NJH65636 NTD65545:NTD65636 OCZ65545:OCZ65636 OMV65545:OMV65636 OWR65545:OWR65636 PGN65545:PGN65636 PQJ65545:PQJ65636 QAF65545:QAF65636 QKB65545:QKB65636 QTX65545:QTX65636 RDT65545:RDT65636 RNP65545:RNP65636 RXL65545:RXL65636 SHH65545:SHH65636 SRD65545:SRD65636 TAZ65545:TAZ65636 TKV65545:TKV65636 TUR65545:TUR65636 UEN65545:UEN65636 UOJ65545:UOJ65636 UYF65545:UYF65636 VIB65545:VIB65636 VRX65545:VRX65636 WBT65545:WBT65636 WLP65545:WLP65636 WVL65545:WVL65636 D131081:D131172 IZ131081:IZ131172 SV131081:SV131172 ACR131081:ACR131172 AMN131081:AMN131172 AWJ131081:AWJ131172 BGF131081:BGF131172 BQB131081:BQB131172 BZX131081:BZX131172 CJT131081:CJT131172 CTP131081:CTP131172 DDL131081:DDL131172 DNH131081:DNH131172 DXD131081:DXD131172 EGZ131081:EGZ131172 EQV131081:EQV131172 FAR131081:FAR131172 FKN131081:FKN131172 FUJ131081:FUJ131172 GEF131081:GEF131172 GOB131081:GOB131172 GXX131081:GXX131172 HHT131081:HHT131172 HRP131081:HRP131172 IBL131081:IBL131172 ILH131081:ILH131172 IVD131081:IVD131172 JEZ131081:JEZ131172 JOV131081:JOV131172 JYR131081:JYR131172 KIN131081:KIN131172 KSJ131081:KSJ131172 LCF131081:LCF131172 LMB131081:LMB131172 LVX131081:LVX131172 MFT131081:MFT131172 MPP131081:MPP131172 MZL131081:MZL131172 NJH131081:NJH131172 NTD131081:NTD131172 OCZ131081:OCZ131172 OMV131081:OMV131172 OWR131081:OWR131172 PGN131081:PGN131172 PQJ131081:PQJ131172 QAF131081:QAF131172 QKB131081:QKB131172 QTX131081:QTX131172 RDT131081:RDT131172 RNP131081:RNP131172 RXL131081:RXL131172 SHH131081:SHH131172 SRD131081:SRD131172 TAZ131081:TAZ131172 TKV131081:TKV131172 TUR131081:TUR131172 UEN131081:UEN131172 UOJ131081:UOJ131172 UYF131081:UYF131172 VIB131081:VIB131172 VRX131081:VRX131172 WBT131081:WBT131172 WLP131081:WLP131172 WVL131081:WVL131172 D196617:D196708 IZ196617:IZ196708 SV196617:SV196708 ACR196617:ACR196708 AMN196617:AMN196708 AWJ196617:AWJ196708 BGF196617:BGF196708 BQB196617:BQB196708 BZX196617:BZX196708 CJT196617:CJT196708 CTP196617:CTP196708 DDL196617:DDL196708 DNH196617:DNH196708 DXD196617:DXD196708 EGZ196617:EGZ196708 EQV196617:EQV196708 FAR196617:FAR196708 FKN196617:FKN196708 FUJ196617:FUJ196708 GEF196617:GEF196708 GOB196617:GOB196708 GXX196617:GXX196708 HHT196617:HHT196708 HRP196617:HRP196708 IBL196617:IBL196708 ILH196617:ILH196708 IVD196617:IVD196708 JEZ196617:JEZ196708 JOV196617:JOV196708 JYR196617:JYR196708 KIN196617:KIN196708 KSJ196617:KSJ196708 LCF196617:LCF196708 LMB196617:LMB196708 LVX196617:LVX196708 MFT196617:MFT196708 MPP196617:MPP196708 MZL196617:MZL196708 NJH196617:NJH196708 NTD196617:NTD196708 OCZ196617:OCZ196708 OMV196617:OMV196708 OWR196617:OWR196708 PGN196617:PGN196708 PQJ196617:PQJ196708 QAF196617:QAF196708 QKB196617:QKB196708 QTX196617:QTX196708 RDT196617:RDT196708 RNP196617:RNP196708 RXL196617:RXL196708 SHH196617:SHH196708 SRD196617:SRD196708 TAZ196617:TAZ196708 TKV196617:TKV196708 TUR196617:TUR196708 UEN196617:UEN196708 UOJ196617:UOJ196708 UYF196617:UYF196708 VIB196617:VIB196708 VRX196617:VRX196708 WBT196617:WBT196708 WLP196617:WLP196708 WVL196617:WVL196708 D262153:D262244 IZ262153:IZ262244 SV262153:SV262244 ACR262153:ACR262244 AMN262153:AMN262244 AWJ262153:AWJ262244 BGF262153:BGF262244 BQB262153:BQB262244 BZX262153:BZX262244 CJT262153:CJT262244 CTP262153:CTP262244 DDL262153:DDL262244 DNH262153:DNH262244 DXD262153:DXD262244 EGZ262153:EGZ262244 EQV262153:EQV262244 FAR262153:FAR262244 FKN262153:FKN262244 FUJ262153:FUJ262244 GEF262153:GEF262244 GOB262153:GOB262244 GXX262153:GXX262244 HHT262153:HHT262244 HRP262153:HRP262244 IBL262153:IBL262244 ILH262153:ILH262244 IVD262153:IVD262244 JEZ262153:JEZ262244 JOV262153:JOV262244 JYR262153:JYR262244 KIN262153:KIN262244 KSJ262153:KSJ262244 LCF262153:LCF262244 LMB262153:LMB262244 LVX262153:LVX262244 MFT262153:MFT262244 MPP262153:MPP262244 MZL262153:MZL262244 NJH262153:NJH262244 NTD262153:NTD262244 OCZ262153:OCZ262244 OMV262153:OMV262244 OWR262153:OWR262244 PGN262153:PGN262244 PQJ262153:PQJ262244 QAF262153:QAF262244 QKB262153:QKB262244 QTX262153:QTX262244 RDT262153:RDT262244 RNP262153:RNP262244 RXL262153:RXL262244 SHH262153:SHH262244 SRD262153:SRD262244 TAZ262153:TAZ262244 TKV262153:TKV262244 TUR262153:TUR262244 UEN262153:UEN262244 UOJ262153:UOJ262244 UYF262153:UYF262244 VIB262153:VIB262244 VRX262153:VRX262244 WBT262153:WBT262244 WLP262153:WLP262244 WVL262153:WVL262244 D327689:D327780 IZ327689:IZ327780 SV327689:SV327780 ACR327689:ACR327780 AMN327689:AMN327780 AWJ327689:AWJ327780 BGF327689:BGF327780 BQB327689:BQB327780 BZX327689:BZX327780 CJT327689:CJT327780 CTP327689:CTP327780 DDL327689:DDL327780 DNH327689:DNH327780 DXD327689:DXD327780 EGZ327689:EGZ327780 EQV327689:EQV327780 FAR327689:FAR327780 FKN327689:FKN327780 FUJ327689:FUJ327780 GEF327689:GEF327780 GOB327689:GOB327780 GXX327689:GXX327780 HHT327689:HHT327780 HRP327689:HRP327780 IBL327689:IBL327780 ILH327689:ILH327780 IVD327689:IVD327780 JEZ327689:JEZ327780 JOV327689:JOV327780 JYR327689:JYR327780 KIN327689:KIN327780 KSJ327689:KSJ327780 LCF327689:LCF327780 LMB327689:LMB327780 LVX327689:LVX327780 MFT327689:MFT327780 MPP327689:MPP327780 MZL327689:MZL327780 NJH327689:NJH327780 NTD327689:NTD327780 OCZ327689:OCZ327780 OMV327689:OMV327780 OWR327689:OWR327780 PGN327689:PGN327780 PQJ327689:PQJ327780 QAF327689:QAF327780 QKB327689:QKB327780 QTX327689:QTX327780 RDT327689:RDT327780 RNP327689:RNP327780 RXL327689:RXL327780 SHH327689:SHH327780 SRD327689:SRD327780 TAZ327689:TAZ327780 TKV327689:TKV327780 TUR327689:TUR327780 UEN327689:UEN327780 UOJ327689:UOJ327780 UYF327689:UYF327780 VIB327689:VIB327780 VRX327689:VRX327780 WBT327689:WBT327780 WLP327689:WLP327780 WVL327689:WVL327780 D393225:D393316 IZ393225:IZ393316 SV393225:SV393316 ACR393225:ACR393316 AMN393225:AMN393316 AWJ393225:AWJ393316 BGF393225:BGF393316 BQB393225:BQB393316 BZX393225:BZX393316 CJT393225:CJT393316 CTP393225:CTP393316 DDL393225:DDL393316 DNH393225:DNH393316 DXD393225:DXD393316 EGZ393225:EGZ393316 EQV393225:EQV393316 FAR393225:FAR393316 FKN393225:FKN393316 FUJ393225:FUJ393316 GEF393225:GEF393316 GOB393225:GOB393316 GXX393225:GXX393316 HHT393225:HHT393316 HRP393225:HRP393316 IBL393225:IBL393316 ILH393225:ILH393316 IVD393225:IVD393316 JEZ393225:JEZ393316 JOV393225:JOV393316 JYR393225:JYR393316 KIN393225:KIN393316 KSJ393225:KSJ393316 LCF393225:LCF393316 LMB393225:LMB393316 LVX393225:LVX393316 MFT393225:MFT393316 MPP393225:MPP393316 MZL393225:MZL393316 NJH393225:NJH393316 NTD393225:NTD393316 OCZ393225:OCZ393316 OMV393225:OMV393316 OWR393225:OWR393316 PGN393225:PGN393316 PQJ393225:PQJ393316 QAF393225:QAF393316 QKB393225:QKB393316 QTX393225:QTX393316 RDT393225:RDT393316 RNP393225:RNP393316 RXL393225:RXL393316 SHH393225:SHH393316 SRD393225:SRD393316 TAZ393225:TAZ393316 TKV393225:TKV393316 TUR393225:TUR393316 UEN393225:UEN393316 UOJ393225:UOJ393316 UYF393225:UYF393316 VIB393225:VIB393316 VRX393225:VRX393316 WBT393225:WBT393316 WLP393225:WLP393316 WVL393225:WVL393316 D458761:D458852 IZ458761:IZ458852 SV458761:SV458852 ACR458761:ACR458852 AMN458761:AMN458852 AWJ458761:AWJ458852 BGF458761:BGF458852 BQB458761:BQB458852 BZX458761:BZX458852 CJT458761:CJT458852 CTP458761:CTP458852 DDL458761:DDL458852 DNH458761:DNH458852 DXD458761:DXD458852 EGZ458761:EGZ458852 EQV458761:EQV458852 FAR458761:FAR458852 FKN458761:FKN458852 FUJ458761:FUJ458852 GEF458761:GEF458852 GOB458761:GOB458852 GXX458761:GXX458852 HHT458761:HHT458852 HRP458761:HRP458852 IBL458761:IBL458852 ILH458761:ILH458852 IVD458761:IVD458852 JEZ458761:JEZ458852 JOV458761:JOV458852 JYR458761:JYR458852 KIN458761:KIN458852 KSJ458761:KSJ458852 LCF458761:LCF458852 LMB458761:LMB458852 LVX458761:LVX458852 MFT458761:MFT458852 MPP458761:MPP458852 MZL458761:MZL458852 NJH458761:NJH458852 NTD458761:NTD458852 OCZ458761:OCZ458852 OMV458761:OMV458852 OWR458761:OWR458852 PGN458761:PGN458852 PQJ458761:PQJ458852 QAF458761:QAF458852 QKB458761:QKB458852 QTX458761:QTX458852 RDT458761:RDT458852 RNP458761:RNP458852 RXL458761:RXL458852 SHH458761:SHH458852 SRD458761:SRD458852 TAZ458761:TAZ458852 TKV458761:TKV458852 TUR458761:TUR458852 UEN458761:UEN458852 UOJ458761:UOJ458852 UYF458761:UYF458852 VIB458761:VIB458852 VRX458761:VRX458852 WBT458761:WBT458852 WLP458761:WLP458852 WVL458761:WVL458852 D524297:D524388 IZ524297:IZ524388 SV524297:SV524388 ACR524297:ACR524388 AMN524297:AMN524388 AWJ524297:AWJ524388 BGF524297:BGF524388 BQB524297:BQB524388 BZX524297:BZX524388 CJT524297:CJT524388 CTP524297:CTP524388 DDL524297:DDL524388 DNH524297:DNH524388 DXD524297:DXD524388 EGZ524297:EGZ524388 EQV524297:EQV524388 FAR524297:FAR524388 FKN524297:FKN524388 FUJ524297:FUJ524388 GEF524297:GEF524388 GOB524297:GOB524388 GXX524297:GXX524388 HHT524297:HHT524388 HRP524297:HRP524388 IBL524297:IBL524388 ILH524297:ILH524388 IVD524297:IVD524388 JEZ524297:JEZ524388 JOV524297:JOV524388 JYR524297:JYR524388 KIN524297:KIN524388 KSJ524297:KSJ524388 LCF524297:LCF524388 LMB524297:LMB524388 LVX524297:LVX524388 MFT524297:MFT524388 MPP524297:MPP524388 MZL524297:MZL524388 NJH524297:NJH524388 NTD524297:NTD524388 OCZ524297:OCZ524388 OMV524297:OMV524388 OWR524297:OWR524388 PGN524297:PGN524388 PQJ524297:PQJ524388 QAF524297:QAF524388 QKB524297:QKB524388 QTX524297:QTX524388 RDT524297:RDT524388 RNP524297:RNP524388 RXL524297:RXL524388 SHH524297:SHH524388 SRD524297:SRD524388 TAZ524297:TAZ524388 TKV524297:TKV524388 TUR524297:TUR524388 UEN524297:UEN524388 UOJ524297:UOJ524388 UYF524297:UYF524388 VIB524297:VIB524388 VRX524297:VRX524388 WBT524297:WBT524388 WLP524297:WLP524388 WVL524297:WVL524388 D589833:D589924 IZ589833:IZ589924 SV589833:SV589924 ACR589833:ACR589924 AMN589833:AMN589924 AWJ589833:AWJ589924 BGF589833:BGF589924 BQB589833:BQB589924 BZX589833:BZX589924 CJT589833:CJT589924 CTP589833:CTP589924 DDL589833:DDL589924 DNH589833:DNH589924 DXD589833:DXD589924 EGZ589833:EGZ589924 EQV589833:EQV589924 FAR589833:FAR589924 FKN589833:FKN589924 FUJ589833:FUJ589924 GEF589833:GEF589924 GOB589833:GOB589924 GXX589833:GXX589924 HHT589833:HHT589924 HRP589833:HRP589924 IBL589833:IBL589924 ILH589833:ILH589924 IVD589833:IVD589924 JEZ589833:JEZ589924 JOV589833:JOV589924 JYR589833:JYR589924 KIN589833:KIN589924 KSJ589833:KSJ589924 LCF589833:LCF589924 LMB589833:LMB589924 LVX589833:LVX589924 MFT589833:MFT589924 MPP589833:MPP589924 MZL589833:MZL589924 NJH589833:NJH589924 NTD589833:NTD589924 OCZ589833:OCZ589924 OMV589833:OMV589924 OWR589833:OWR589924 PGN589833:PGN589924 PQJ589833:PQJ589924 QAF589833:QAF589924 QKB589833:QKB589924 QTX589833:QTX589924 RDT589833:RDT589924 RNP589833:RNP589924 RXL589833:RXL589924 SHH589833:SHH589924 SRD589833:SRD589924 TAZ589833:TAZ589924 TKV589833:TKV589924 TUR589833:TUR589924 UEN589833:UEN589924 UOJ589833:UOJ589924 UYF589833:UYF589924 VIB589833:VIB589924 VRX589833:VRX589924 WBT589833:WBT589924 WLP589833:WLP589924 WVL589833:WVL589924 D655369:D655460 IZ655369:IZ655460 SV655369:SV655460 ACR655369:ACR655460 AMN655369:AMN655460 AWJ655369:AWJ655460 BGF655369:BGF655460 BQB655369:BQB655460 BZX655369:BZX655460 CJT655369:CJT655460 CTP655369:CTP655460 DDL655369:DDL655460 DNH655369:DNH655460 DXD655369:DXD655460 EGZ655369:EGZ655460 EQV655369:EQV655460 FAR655369:FAR655460 FKN655369:FKN655460 FUJ655369:FUJ655460 GEF655369:GEF655460 GOB655369:GOB655460 GXX655369:GXX655460 HHT655369:HHT655460 HRP655369:HRP655460 IBL655369:IBL655460 ILH655369:ILH655460 IVD655369:IVD655460 JEZ655369:JEZ655460 JOV655369:JOV655460 JYR655369:JYR655460 KIN655369:KIN655460 KSJ655369:KSJ655460 LCF655369:LCF655460 LMB655369:LMB655460 LVX655369:LVX655460 MFT655369:MFT655460 MPP655369:MPP655460 MZL655369:MZL655460 NJH655369:NJH655460 NTD655369:NTD655460 OCZ655369:OCZ655460 OMV655369:OMV655460 OWR655369:OWR655460 PGN655369:PGN655460 PQJ655369:PQJ655460 QAF655369:QAF655460 QKB655369:QKB655460 QTX655369:QTX655460 RDT655369:RDT655460 RNP655369:RNP655460 RXL655369:RXL655460 SHH655369:SHH655460 SRD655369:SRD655460 TAZ655369:TAZ655460 TKV655369:TKV655460 TUR655369:TUR655460 UEN655369:UEN655460 UOJ655369:UOJ655460 UYF655369:UYF655460 VIB655369:VIB655460 VRX655369:VRX655460 WBT655369:WBT655460 WLP655369:WLP655460 WVL655369:WVL655460 D720905:D720996 IZ720905:IZ720996 SV720905:SV720996 ACR720905:ACR720996 AMN720905:AMN720996 AWJ720905:AWJ720996 BGF720905:BGF720996 BQB720905:BQB720996 BZX720905:BZX720996 CJT720905:CJT720996 CTP720905:CTP720996 DDL720905:DDL720996 DNH720905:DNH720996 DXD720905:DXD720996 EGZ720905:EGZ720996 EQV720905:EQV720996 FAR720905:FAR720996 FKN720905:FKN720996 FUJ720905:FUJ720996 GEF720905:GEF720996 GOB720905:GOB720996 GXX720905:GXX720996 HHT720905:HHT720996 HRP720905:HRP720996 IBL720905:IBL720996 ILH720905:ILH720996 IVD720905:IVD720996 JEZ720905:JEZ720996 JOV720905:JOV720996 JYR720905:JYR720996 KIN720905:KIN720996 KSJ720905:KSJ720996 LCF720905:LCF720996 LMB720905:LMB720996 LVX720905:LVX720996 MFT720905:MFT720996 MPP720905:MPP720996 MZL720905:MZL720996 NJH720905:NJH720996 NTD720905:NTD720996 OCZ720905:OCZ720996 OMV720905:OMV720996 OWR720905:OWR720996 PGN720905:PGN720996 PQJ720905:PQJ720996 QAF720905:QAF720996 QKB720905:QKB720996 QTX720905:QTX720996 RDT720905:RDT720996 RNP720905:RNP720996 RXL720905:RXL720996 SHH720905:SHH720996 SRD720905:SRD720996 TAZ720905:TAZ720996 TKV720905:TKV720996 TUR720905:TUR720996 UEN720905:UEN720996 UOJ720905:UOJ720996 UYF720905:UYF720996 VIB720905:VIB720996 VRX720905:VRX720996 WBT720905:WBT720996 WLP720905:WLP720996 WVL720905:WVL720996 D786441:D786532 IZ786441:IZ786532 SV786441:SV786532 ACR786441:ACR786532 AMN786441:AMN786532 AWJ786441:AWJ786532 BGF786441:BGF786532 BQB786441:BQB786532 BZX786441:BZX786532 CJT786441:CJT786532 CTP786441:CTP786532 DDL786441:DDL786532 DNH786441:DNH786532 DXD786441:DXD786532 EGZ786441:EGZ786532 EQV786441:EQV786532 FAR786441:FAR786532 FKN786441:FKN786532 FUJ786441:FUJ786532 GEF786441:GEF786532 GOB786441:GOB786532 GXX786441:GXX786532 HHT786441:HHT786532 HRP786441:HRP786532 IBL786441:IBL786532 ILH786441:ILH786532 IVD786441:IVD786532 JEZ786441:JEZ786532 JOV786441:JOV786532 JYR786441:JYR786532 KIN786441:KIN786532 KSJ786441:KSJ786532 LCF786441:LCF786532 LMB786441:LMB786532 LVX786441:LVX786532 MFT786441:MFT786532 MPP786441:MPP786532 MZL786441:MZL786532 NJH786441:NJH786532 NTD786441:NTD786532 OCZ786441:OCZ786532 OMV786441:OMV786532 OWR786441:OWR786532 PGN786441:PGN786532 PQJ786441:PQJ786532 QAF786441:QAF786532 QKB786441:QKB786532 QTX786441:QTX786532 RDT786441:RDT786532 RNP786441:RNP786532 RXL786441:RXL786532 SHH786441:SHH786532 SRD786441:SRD786532 TAZ786441:TAZ786532 TKV786441:TKV786532 TUR786441:TUR786532 UEN786441:UEN786532 UOJ786441:UOJ786532 UYF786441:UYF786532 VIB786441:VIB786532 VRX786441:VRX786532 WBT786441:WBT786532 WLP786441:WLP786532 WVL786441:WVL786532 D851977:D852068 IZ851977:IZ852068 SV851977:SV852068 ACR851977:ACR852068 AMN851977:AMN852068 AWJ851977:AWJ852068 BGF851977:BGF852068 BQB851977:BQB852068 BZX851977:BZX852068 CJT851977:CJT852068 CTP851977:CTP852068 DDL851977:DDL852068 DNH851977:DNH852068 DXD851977:DXD852068 EGZ851977:EGZ852068 EQV851977:EQV852068 FAR851977:FAR852068 FKN851977:FKN852068 FUJ851977:FUJ852068 GEF851977:GEF852068 GOB851977:GOB852068 GXX851977:GXX852068 HHT851977:HHT852068 HRP851977:HRP852068 IBL851977:IBL852068 ILH851977:ILH852068 IVD851977:IVD852068 JEZ851977:JEZ852068 JOV851977:JOV852068 JYR851977:JYR852068 KIN851977:KIN852068 KSJ851977:KSJ852068 LCF851977:LCF852068 LMB851977:LMB852068 LVX851977:LVX852068 MFT851977:MFT852068 MPP851977:MPP852068 MZL851977:MZL852068 NJH851977:NJH852068 NTD851977:NTD852068 OCZ851977:OCZ852068 OMV851977:OMV852068 OWR851977:OWR852068 PGN851977:PGN852068 PQJ851977:PQJ852068 QAF851977:QAF852068 QKB851977:QKB852068 QTX851977:QTX852068 RDT851977:RDT852068 RNP851977:RNP852068 RXL851977:RXL852068 SHH851977:SHH852068 SRD851977:SRD852068 TAZ851977:TAZ852068 TKV851977:TKV852068 TUR851977:TUR852068 UEN851977:UEN852068 UOJ851977:UOJ852068 UYF851977:UYF852068 VIB851977:VIB852068 VRX851977:VRX852068 WBT851977:WBT852068 WLP851977:WLP852068 WVL851977:WVL852068 D917513:D917604 IZ917513:IZ917604 SV917513:SV917604 ACR917513:ACR917604 AMN917513:AMN917604 AWJ917513:AWJ917604 BGF917513:BGF917604 BQB917513:BQB917604 BZX917513:BZX917604 CJT917513:CJT917604 CTP917513:CTP917604 DDL917513:DDL917604 DNH917513:DNH917604 DXD917513:DXD917604 EGZ917513:EGZ917604 EQV917513:EQV917604 FAR917513:FAR917604 FKN917513:FKN917604 FUJ917513:FUJ917604 GEF917513:GEF917604 GOB917513:GOB917604 GXX917513:GXX917604 HHT917513:HHT917604 HRP917513:HRP917604 IBL917513:IBL917604 ILH917513:ILH917604 IVD917513:IVD917604 JEZ917513:JEZ917604 JOV917513:JOV917604 JYR917513:JYR917604 KIN917513:KIN917604 KSJ917513:KSJ917604 LCF917513:LCF917604 LMB917513:LMB917604 LVX917513:LVX917604 MFT917513:MFT917604 MPP917513:MPP917604 MZL917513:MZL917604 NJH917513:NJH917604 NTD917513:NTD917604 OCZ917513:OCZ917604 OMV917513:OMV917604 OWR917513:OWR917604 PGN917513:PGN917604 PQJ917513:PQJ917604 QAF917513:QAF917604 QKB917513:QKB917604 QTX917513:QTX917604 RDT917513:RDT917604 RNP917513:RNP917604 RXL917513:RXL917604 SHH917513:SHH917604 SRD917513:SRD917604 TAZ917513:TAZ917604 TKV917513:TKV917604 TUR917513:TUR917604 UEN917513:UEN917604 UOJ917513:UOJ917604 UYF917513:UYF917604 VIB917513:VIB917604 VRX917513:VRX917604 WBT917513:WBT917604 WLP917513:WLP917604 WVL917513:WVL917604 D983049:D983140 IZ983049:IZ983140 SV983049:SV983140 ACR983049:ACR983140 AMN983049:AMN983140 AWJ983049:AWJ983140 BGF983049:BGF983140 BQB983049:BQB983140 BZX983049:BZX983140 CJT983049:CJT983140 CTP983049:CTP983140 DDL983049:DDL983140 DNH983049:DNH983140 DXD983049:DXD983140 EGZ983049:EGZ983140 EQV983049:EQV983140 FAR983049:FAR983140 FKN983049:FKN983140 FUJ983049:FUJ983140 GEF983049:GEF983140 GOB983049:GOB983140 GXX983049:GXX983140 HHT983049:HHT983140 HRP983049:HRP983140 IBL983049:IBL983140 ILH983049:ILH983140 IVD983049:IVD983140 JEZ983049:JEZ983140 JOV983049:JOV983140 JYR983049:JYR983140 KIN983049:KIN983140 KSJ983049:KSJ983140 LCF983049:LCF983140 LMB983049:LMB983140 LVX983049:LVX983140 MFT983049:MFT983140 MPP983049:MPP983140 MZL983049:MZL983140 NJH983049:NJH983140 NTD983049:NTD983140 OCZ983049:OCZ983140 OMV983049:OMV983140 OWR983049:OWR983140 PGN983049:PGN983140 PQJ983049:PQJ983140 QAF983049:QAF983140 QKB983049:QKB983140 QTX983049:QTX983140 RDT983049:RDT983140 RNP983049:RNP983140 RXL983049:RXL983140 SHH983049:SHH983140 SRD983049:SRD983140 TAZ983049:TAZ983140 TKV983049:TKV983140 TUR983049:TUR983140 UEN983049:UEN983140 UOJ983049:UOJ983140 UYF983049:UYF983140 VIB983049:VIB983140 VRX983049:VRX983140 WBT983049:WBT983140 WLP983049:WLP983140 D9">
      <formula1>(OR(D9="",D9="Y"))</formula1>
    </dataValidation>
    <dataValidation type="list" allowBlank="1" showInputMessage="1" showErrorMessage="1" errorTitle="Input Error" error="You may only select entries from the available list" promptTitle="Select from list" prompt=" "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formula1>$N$9:$N$15</formula1>
    </dataValidation>
  </dataValidations>
  <pageMargins left="0.74803149606299213" right="0.74803149606299213" top="0.98425196850393704" bottom="0.98425196850393704" header="0.51181102362204722" footer="0.51181102362204722"/>
  <pageSetup paperSize="9" scale="52" orientation="landscape" horizontalDpi="1200" verticalDpi="1200" r:id="rId1"/>
  <headerFooter alignWithMargins="0">
    <oddFooter>&amp;C&amp;"Arial,Bold"&amp;12Version 5, Issued 13 June 2017</oddFooter>
  </headerFooter>
  <rowBreaks count="1" manualBreakCount="1">
    <brk id="48"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errorTitle="Input Error !" error="This cell must either have &quot;Y&quot; or be blank." promptTitle="Select Y or blank" prompt=" ">
          <x14:formula1>
            <xm:f>'determinand steps 1 &amp; 2'!$Q$18:$Q$19</xm:f>
          </x14:formula1>
          <xm:sqref>D10:D100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Information</vt:lpstr>
      <vt:lpstr>determinand steps 1 &amp; 2</vt:lpstr>
      <vt:lpstr>NWA (optional)</vt:lpstr>
      <vt:lpstr>Validation Data (optional)</vt:lpstr>
      <vt:lpstr>Fishbone (optional)</vt:lpstr>
      <vt:lpstr>uncertainty</vt:lpstr>
      <vt:lpstr>'Fishbone (optional)'!Print_Area</vt:lpstr>
      <vt:lpstr>'NWA (optional)'!Print_Area</vt:lpstr>
      <vt:lpstr>'Validation Data (optional)'!Print_Area</vt:lpstr>
    </vt:vector>
  </TitlesOfParts>
  <Company>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2017-06-13T09:29:42Z</cp:lastPrinted>
  <dcterms:created xsi:type="dcterms:W3CDTF">2016-05-05T11:59:18Z</dcterms:created>
  <dcterms:modified xsi:type="dcterms:W3CDTF">2019-01-24T12:03:33Z</dcterms:modified>
</cp:coreProperties>
</file>